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VIS GENGA\AVIS GENGA 2021\assemblea 2021\"/>
    </mc:Choice>
  </mc:AlternateContent>
  <bookViews>
    <workbookView xWindow="0" yWindow="0" windowWidth="20160" windowHeight="8832"/>
  </bookViews>
  <sheets>
    <sheet name="Frontespizio" sheetId="1" r:id="rId1"/>
    <sheet name="Attivo patr." sheetId="2" r:id="rId2"/>
    <sheet name="Passivo patr." sheetId="3" r:id="rId3"/>
    <sheet name="Rendic.ONERI" sheetId="4" r:id="rId4"/>
    <sheet name="Rendic.PROVENTI" sheetId="5" r:id="rId5"/>
    <sheet name="DATI " sheetId="7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5" i="4" l="1"/>
  <c r="F3" i="5" l="1"/>
  <c r="F3" i="4"/>
  <c r="F3" i="3"/>
  <c r="A47" i="5"/>
  <c r="A48" i="5"/>
  <c r="A49" i="5"/>
  <c r="A50" i="5"/>
  <c r="A51" i="5"/>
  <c r="A52" i="5"/>
  <c r="A53" i="5"/>
  <c r="A54" i="5"/>
  <c r="A55" i="5"/>
  <c r="A56" i="5"/>
  <c r="A46" i="5"/>
  <c r="A43" i="5"/>
  <c r="A40" i="5"/>
  <c r="A39" i="5"/>
  <c r="A29" i="5"/>
  <c r="A30" i="5"/>
  <c r="A31" i="5"/>
  <c r="A32" i="5"/>
  <c r="A33" i="5"/>
  <c r="A34" i="5"/>
  <c r="A35" i="5"/>
  <c r="A36" i="5"/>
  <c r="A28" i="5"/>
  <c r="A25" i="5"/>
  <c r="A20" i="5"/>
  <c r="A21" i="5"/>
  <c r="A22" i="5"/>
  <c r="A19" i="5"/>
  <c r="A6" i="5"/>
  <c r="A7" i="5"/>
  <c r="A8" i="5"/>
  <c r="A9" i="5"/>
  <c r="A10" i="5"/>
  <c r="A11" i="5"/>
  <c r="A12" i="5"/>
  <c r="A13" i="5"/>
  <c r="A14" i="5"/>
  <c r="A15" i="5"/>
  <c r="A16" i="5"/>
  <c r="A5" i="5"/>
  <c r="A136" i="4"/>
  <c r="A137" i="4"/>
  <c r="A139" i="4"/>
  <c r="A140" i="4"/>
  <c r="A141" i="4"/>
  <c r="A142" i="4"/>
  <c r="A143" i="4"/>
  <c r="A144" i="4"/>
  <c r="A145" i="4"/>
  <c r="A146" i="4"/>
  <c r="A147" i="4"/>
  <c r="A148" i="4"/>
  <c r="A150" i="4"/>
  <c r="A151" i="4"/>
  <c r="A152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70" i="4"/>
  <c r="A171" i="4"/>
  <c r="A172" i="4"/>
  <c r="A174" i="4"/>
  <c r="A175" i="4"/>
  <c r="A177" i="4"/>
  <c r="A178" i="4"/>
  <c r="A180" i="4"/>
  <c r="A181" i="4"/>
  <c r="A183" i="4"/>
  <c r="A184" i="4"/>
  <c r="A185" i="4"/>
  <c r="A186" i="4"/>
  <c r="A187" i="4"/>
  <c r="A188" i="4"/>
  <c r="A190" i="4"/>
  <c r="A191" i="4"/>
  <c r="A192" i="4"/>
  <c r="A193" i="4"/>
  <c r="A195" i="4"/>
  <c r="A196" i="4"/>
  <c r="A135" i="4"/>
  <c r="A125" i="4"/>
  <c r="A126" i="4"/>
  <c r="A127" i="4"/>
  <c r="A128" i="4"/>
  <c r="A129" i="4"/>
  <c r="A130" i="4"/>
  <c r="A131" i="4"/>
  <c r="A132" i="4"/>
  <c r="A124" i="4"/>
  <c r="A118" i="4"/>
  <c r="A119" i="4"/>
  <c r="A120" i="4"/>
  <c r="A121" i="4"/>
  <c r="A117" i="4"/>
  <c r="A112" i="4"/>
  <c r="A113" i="4"/>
  <c r="A114" i="4"/>
  <c r="A111" i="4"/>
  <c r="A108" i="4"/>
  <c r="A103" i="4"/>
  <c r="A104" i="4"/>
  <c r="A105" i="4"/>
  <c r="A102" i="4"/>
  <c r="A6" i="4"/>
  <c r="A7" i="4"/>
  <c r="A9" i="4"/>
  <c r="A10" i="4"/>
  <c r="A11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1" i="4"/>
  <c r="A32" i="4"/>
  <c r="A33" i="4"/>
  <c r="A34" i="4"/>
  <c r="A35" i="4"/>
  <c r="A36" i="4"/>
  <c r="A38" i="4"/>
  <c r="A39" i="4"/>
  <c r="A40" i="4"/>
  <c r="A41" i="4"/>
  <c r="A42" i="4"/>
  <c r="A43" i="4"/>
  <c r="A45" i="4"/>
  <c r="A46" i="4"/>
  <c r="A47" i="4"/>
  <c r="A48" i="4"/>
  <c r="A49" i="4"/>
  <c r="A50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9" i="4"/>
  <c r="A70" i="4"/>
  <c r="A71" i="4"/>
  <c r="A72" i="4"/>
  <c r="A73" i="4"/>
  <c r="A74" i="4"/>
  <c r="A75" i="4"/>
  <c r="A76" i="4"/>
  <c r="A78" i="4"/>
  <c r="A79" i="4"/>
  <c r="A80" i="4"/>
  <c r="A81" i="4"/>
  <c r="A82" i="4"/>
  <c r="A83" i="4"/>
  <c r="A85" i="4"/>
  <c r="A86" i="4"/>
  <c r="A88" i="4"/>
  <c r="A89" i="4"/>
  <c r="A90" i="4"/>
  <c r="A91" i="4"/>
  <c r="A93" i="4"/>
  <c r="A94" i="4"/>
  <c r="A95" i="4"/>
  <c r="A96" i="4"/>
  <c r="A98" i="4"/>
  <c r="A99" i="4"/>
  <c r="A5" i="4"/>
  <c r="A41" i="3"/>
  <c r="A40" i="3"/>
  <c r="A33" i="3"/>
  <c r="A34" i="3"/>
  <c r="A35" i="3"/>
  <c r="A36" i="3"/>
  <c r="A37" i="3"/>
  <c r="A32" i="3"/>
  <c r="A29" i="3"/>
  <c r="A28" i="3"/>
  <c r="A24" i="3"/>
  <c r="A25" i="3"/>
  <c r="A23" i="3"/>
  <c r="A8" i="3"/>
  <c r="A9" i="3"/>
  <c r="A10" i="3"/>
  <c r="A11" i="3"/>
  <c r="A13" i="3"/>
  <c r="A14" i="3"/>
  <c r="A15" i="3"/>
  <c r="A16" i="3"/>
  <c r="A17" i="3"/>
  <c r="A18" i="3"/>
  <c r="A19" i="3"/>
  <c r="A20" i="3"/>
  <c r="A6" i="3"/>
  <c r="A5" i="3"/>
  <c r="G45" i="5"/>
  <c r="F45" i="5"/>
  <c r="G42" i="5"/>
  <c r="F42" i="5"/>
  <c r="G38" i="5"/>
  <c r="F38" i="5"/>
  <c r="G27" i="5"/>
  <c r="F27" i="5"/>
  <c r="G24" i="5"/>
  <c r="F24" i="5"/>
  <c r="G18" i="5"/>
  <c r="F18" i="5"/>
  <c r="G4" i="5"/>
  <c r="F4" i="5"/>
  <c r="E2" i="5"/>
  <c r="G195" i="4"/>
  <c r="F195" i="4"/>
  <c r="G190" i="4"/>
  <c r="F190" i="4"/>
  <c r="G183" i="4"/>
  <c r="F183" i="4"/>
  <c r="G180" i="4"/>
  <c r="F180" i="4"/>
  <c r="G177" i="4"/>
  <c r="F177" i="4"/>
  <c r="G174" i="4"/>
  <c r="F174" i="4"/>
  <c r="G170" i="4"/>
  <c r="F170" i="4"/>
  <c r="G154" i="4"/>
  <c r="F154" i="4"/>
  <c r="G150" i="4"/>
  <c r="F150" i="4"/>
  <c r="G139" i="4"/>
  <c r="F139" i="4"/>
  <c r="F135" i="4"/>
  <c r="G123" i="4"/>
  <c r="F123" i="4"/>
  <c r="G116" i="4"/>
  <c r="F116" i="4"/>
  <c r="G110" i="4"/>
  <c r="F110" i="4"/>
  <c r="G107" i="4"/>
  <c r="F107" i="4"/>
  <c r="G101" i="4"/>
  <c r="F101" i="4"/>
  <c r="G98" i="4"/>
  <c r="F98" i="4"/>
  <c r="G93" i="4"/>
  <c r="F93" i="4"/>
  <c r="G88" i="4"/>
  <c r="F88" i="4"/>
  <c r="G85" i="4"/>
  <c r="F85" i="4"/>
  <c r="G82" i="4"/>
  <c r="F82" i="4"/>
  <c r="G78" i="4"/>
  <c r="F78" i="4"/>
  <c r="G69" i="4"/>
  <c r="F69" i="4"/>
  <c r="G52" i="4"/>
  <c r="F52" i="4"/>
  <c r="G45" i="4"/>
  <c r="F45" i="4"/>
  <c r="G38" i="4"/>
  <c r="F38" i="4"/>
  <c r="G31" i="4"/>
  <c r="F31" i="4"/>
  <c r="G13" i="4"/>
  <c r="F13" i="4"/>
  <c r="G9" i="4"/>
  <c r="F9" i="4"/>
  <c r="G5" i="4"/>
  <c r="F5" i="4"/>
  <c r="E2" i="4"/>
  <c r="G39" i="3"/>
  <c r="F39" i="3"/>
  <c r="G31" i="3"/>
  <c r="F31" i="3"/>
  <c r="G27" i="3"/>
  <c r="F27" i="3"/>
  <c r="G22" i="3"/>
  <c r="F22" i="3"/>
  <c r="G8" i="3"/>
  <c r="F8" i="3"/>
  <c r="G5" i="3"/>
  <c r="F5" i="3"/>
  <c r="E2" i="3"/>
  <c r="F4" i="4" l="1"/>
  <c r="G43" i="3"/>
  <c r="F134" i="4"/>
  <c r="G57" i="5"/>
  <c r="G134" i="4"/>
  <c r="G4" i="4"/>
  <c r="F43" i="3"/>
  <c r="F57" i="5"/>
  <c r="G52" i="2"/>
  <c r="F52" i="2"/>
  <c r="G47" i="2"/>
  <c r="F47" i="2"/>
  <c r="G35" i="2"/>
  <c r="F35" i="2"/>
  <c r="G42" i="2"/>
  <c r="F42" i="2"/>
  <c r="G30" i="2"/>
  <c r="F30" i="2"/>
  <c r="G24" i="2"/>
  <c r="F24" i="2"/>
  <c r="G15" i="2"/>
  <c r="F15" i="2"/>
  <c r="G7" i="2"/>
  <c r="F7" i="2"/>
  <c r="E2" i="2"/>
  <c r="G197" i="4" l="1"/>
  <c r="G59" i="5" s="1"/>
  <c r="G61" i="5" s="1"/>
  <c r="F197" i="4"/>
  <c r="F199" i="4" s="1"/>
  <c r="F201" i="4" s="1"/>
  <c r="G6" i="2"/>
  <c r="G3" i="5"/>
  <c r="G3" i="3"/>
  <c r="G3" i="4"/>
  <c r="F29" i="2"/>
  <c r="F6" i="2"/>
  <c r="G29" i="2"/>
  <c r="G56" i="2" s="1"/>
  <c r="F59" i="5" l="1"/>
  <c r="F61" i="5" s="1"/>
  <c r="G199" i="4"/>
  <c r="G14" i="3" s="1"/>
  <c r="G13" i="3" s="1"/>
  <c r="G4" i="3" s="1"/>
  <c r="G44" i="3" s="1"/>
  <c r="F56" i="2"/>
  <c r="F14" i="3" l="1"/>
  <c r="F13" i="3" s="1"/>
  <c r="F4" i="3" s="1"/>
  <c r="F44" i="3" s="1"/>
  <c r="G201" i="4"/>
</calcChain>
</file>

<file path=xl/sharedStrings.xml><?xml version="1.0" encoding="utf-8"?>
<sst xmlns="http://schemas.openxmlformats.org/spreadsheetml/2006/main" count="411" uniqueCount="298">
  <si>
    <t>Il Presidente</t>
  </si>
  <si>
    <t>Il Tesoriere</t>
  </si>
  <si>
    <t>Esaminato dal Collegio dei Revisori dei Conti in data:</t>
  </si>
  <si>
    <t xml:space="preserve">Approvato dal Consiglio Direttivo Comunale nella seduta del: </t>
  </si>
  <si>
    <t>AVIS COMUNALE DI</t>
  </si>
  <si>
    <t xml:space="preserve">STATO PATRIMONIALE AL </t>
  </si>
  <si>
    <t>ATTIVO</t>
  </si>
  <si>
    <t>Codici</t>
  </si>
  <si>
    <t>QUOTE ASSOCIATIVE ANCORA DA VERSARE</t>
  </si>
  <si>
    <t>IMMOBILIZZAZIONI</t>
  </si>
  <si>
    <t>IMMOBILIZZAZIONI IMMATERIALI</t>
  </si>
  <si>
    <t>Spese di manutenzione da ammortizzare</t>
  </si>
  <si>
    <t>(meno fondo ammortamento spese manutenzione da ammortizzare)</t>
  </si>
  <si>
    <t>Costi pluriennali da ammortizzare</t>
  </si>
  <si>
    <t>(meno fondo ammortamento costi pluriennali da ammortizzare)</t>
  </si>
  <si>
    <t>…</t>
  </si>
  <si>
    <t>IMMOBILIZZAZIONI MATERIALI</t>
  </si>
  <si>
    <r>
      <t>(</t>
    </r>
    <r>
      <rPr>
        <i/>
        <sz val="11"/>
        <color theme="1"/>
        <rFont val="Calibri"/>
        <family val="2"/>
        <scheme val="minor"/>
      </rPr>
      <t>meno fondo ammortamento terreni e fabbricati)</t>
    </r>
  </si>
  <si>
    <t>Attrezzatura sanitaria</t>
  </si>
  <si>
    <r>
      <t>(</t>
    </r>
    <r>
      <rPr>
        <i/>
        <sz val="11"/>
        <color theme="1"/>
        <rFont val="Calibri"/>
        <family val="2"/>
        <scheme val="minor"/>
      </rPr>
      <t>meno findo ammortamento attrezzatura sanitaria))</t>
    </r>
  </si>
  <si>
    <t>IMMOBILIZZAZIONI FINANZIARIE</t>
  </si>
  <si>
    <t>Partecipazioni</t>
  </si>
  <si>
    <t>Altri titoli</t>
  </si>
  <si>
    <t>ATTIVO CIRCOLANTE</t>
  </si>
  <si>
    <t>RIMANENZE</t>
  </si>
  <si>
    <t>Rimananze finali materiale associativo</t>
  </si>
  <si>
    <t>Rimanenze finali materiale sanitario</t>
  </si>
  <si>
    <t>CREDITI</t>
  </si>
  <si>
    <t>Crediti v/ Asur</t>
  </si>
  <si>
    <t>Crediti v/ altre Avis</t>
  </si>
  <si>
    <t>DISPONIBILITA' LIQUIDE</t>
  </si>
  <si>
    <t>Banca</t>
  </si>
  <si>
    <t>Cassa contanti</t>
  </si>
  <si>
    <t>RATEI E RISCONTI</t>
  </si>
  <si>
    <t>Ratei attivi</t>
  </si>
  <si>
    <t>Risconti attivi</t>
  </si>
  <si>
    <t>TOTALE ATTIVO</t>
  </si>
  <si>
    <t xml:space="preserve">Bilancio al </t>
  </si>
  <si>
    <t>(meno fondo ammortamento ...)</t>
  </si>
  <si>
    <t>Impianti, mobili, macch.ufficio, attrezzature varie</t>
  </si>
  <si>
    <t>Altri titoli che costituiscono immobilizzazioni</t>
  </si>
  <si>
    <t>Crediti v/ Enti Pubblici</t>
  </si>
  <si>
    <t>Altri crediti</t>
  </si>
  <si>
    <t>ATTIVITA' FINANZIARIE NON IMMOBILIZZATE</t>
  </si>
  <si>
    <t>PATRIMONIO NETTO</t>
  </si>
  <si>
    <t>FONDO DI DOTAZIONE</t>
  </si>
  <si>
    <t>Fondo di dotazione</t>
  </si>
  <si>
    <t>PATRIMONIO VINCOLATO</t>
  </si>
  <si>
    <t>Fondi vincolati destinati a Terzi</t>
  </si>
  <si>
    <t>Fondi vincolati per scopi specifici</t>
  </si>
  <si>
    <t>PATRIMONIO LIBERO</t>
  </si>
  <si>
    <t>Avanzo (disavanzo) di gestione</t>
  </si>
  <si>
    <t>Avanzo di gestione esercizi precedenti</t>
  </si>
  <si>
    <t>Fondo attività Formazione/Area Formazione</t>
  </si>
  <si>
    <t>Fondo attività Promozione/Area Promozione</t>
  </si>
  <si>
    <t>FONDI PER RISCHI ED ONERI</t>
  </si>
  <si>
    <t>Fondo manutenzione ciclica</t>
  </si>
  <si>
    <t>Fondo svalutazione crediti</t>
  </si>
  <si>
    <t>T.F.R. LAVORO SUBORDINATO</t>
  </si>
  <si>
    <t>Fondo T.F.R.</t>
  </si>
  <si>
    <t>DEBITI</t>
  </si>
  <si>
    <t>Debiti v/Banche</t>
  </si>
  <si>
    <t>Debito v/altre Avis</t>
  </si>
  <si>
    <t>Debiti v/Fornitori</t>
  </si>
  <si>
    <t>Debiti v/Volontari per rimborso spese</t>
  </si>
  <si>
    <t>Ratei passivi</t>
  </si>
  <si>
    <t>Risconti passivi</t>
  </si>
  <si>
    <t>Terreni e fabbricati</t>
  </si>
  <si>
    <r>
      <t>(</t>
    </r>
    <r>
      <rPr>
        <i/>
        <sz val="11"/>
        <color theme="1"/>
        <rFont val="Calibri"/>
        <family val="2"/>
        <scheme val="minor"/>
      </rPr>
      <t>meno fondo ammortamento impianti, mobili, macch.,  attrezzature</t>
    </r>
  </si>
  <si>
    <t>Fondo progetti associativi futuri</t>
  </si>
  <si>
    <t>Fondo attività Gruppo Giovani/Area Giovani</t>
  </si>
  <si>
    <t>Debiti fiscali e previdenziali</t>
  </si>
  <si>
    <t>Altri debiti</t>
  </si>
  <si>
    <t>TOTALE PASSIVO</t>
  </si>
  <si>
    <t>ONERI ATTIVITA' TIPICHE ASSOCIATIVE</t>
  </si>
  <si>
    <t>RIMANENZE INIZIALI DA ATTIVITA' ASSOCIATIVA</t>
  </si>
  <si>
    <t>Rimanenze iniziali da attività associativa</t>
  </si>
  <si>
    <t>RIMBORSI A SEDI</t>
  </si>
  <si>
    <t>Rimborsi a Sedi</t>
  </si>
  <si>
    <t>PROMOZIONE DEL DONO</t>
  </si>
  <si>
    <t>Manifesti ed inserzioni pubblicitarie</t>
  </si>
  <si>
    <t xml:space="preserve">Materiale di promozione </t>
  </si>
  <si>
    <t>Convegni/seminari/eventi</t>
  </si>
  <si>
    <t>Progetti scuola</t>
  </si>
  <si>
    <t>Progetti comunicazione</t>
  </si>
  <si>
    <t>Progetti sport</t>
  </si>
  <si>
    <t>Progetti politiche giovanili</t>
  </si>
  <si>
    <t>Rimborsi spese volontari</t>
  </si>
  <si>
    <t>Assicurazioni Volontari</t>
  </si>
  <si>
    <t>Ristoro Donatori (attività associativa)</t>
  </si>
  <si>
    <t>…..</t>
  </si>
  <si>
    <t>SENSIBILIZZAZIONE, INFO. ED EDUCAZIONE DEL DONATORE</t>
  </si>
  <si>
    <t>Abbonamenti a periodici e riviste</t>
  </si>
  <si>
    <t>Materiale informativo per i Donatori</t>
  </si>
  <si>
    <t>Partecipazione a corsi di formazione</t>
  </si>
  <si>
    <t>Esami clinici</t>
  </si>
  <si>
    <t>GESTIONE CHIAMATA PROGRAMMATA</t>
  </si>
  <si>
    <t>Cartoline</t>
  </si>
  <si>
    <t>SMS</t>
  </si>
  <si>
    <t>Telefonate</t>
  </si>
  <si>
    <t>MODALITA' DI UTILIZZO E GESTIONE DEI FLUSSI INFORMATIVI</t>
  </si>
  <si>
    <t>Collegamento informatico</t>
  </si>
  <si>
    <t>Consulenze e prestazioni professionali</t>
  </si>
  <si>
    <t>Manutenzione dotazione informatica</t>
  </si>
  <si>
    <t>Potenziamento dotazione inofrmatica</t>
  </si>
  <si>
    <t>COSTI GESTIONI SEDI (PER ATTIVITA' ASSOCIATIVA)</t>
  </si>
  <si>
    <t>Costo personale amministrativo ecc.</t>
  </si>
  <si>
    <t>Affitto</t>
  </si>
  <si>
    <t>Energia elettrica</t>
  </si>
  <si>
    <t>Canone acqua</t>
  </si>
  <si>
    <t>Canone telefonico</t>
  </si>
  <si>
    <t>Riscaldamento</t>
  </si>
  <si>
    <t>Spese postali</t>
  </si>
  <si>
    <t>Pulizie e materiali per la pulizia</t>
  </si>
  <si>
    <t>Cancelleria e stampati</t>
  </si>
  <si>
    <t>Imposte e tasse</t>
  </si>
  <si>
    <t>Acquisto materiale  di consumo associativo</t>
  </si>
  <si>
    <t>Manutenzione Sede (attività associativa)</t>
  </si>
  <si>
    <t>Assicurazione Sede</t>
  </si>
  <si>
    <t>SPESE FUNZIONAMENTO ORGANI SOCIALI</t>
  </si>
  <si>
    <t>Organizzazione assemblea propria Sede</t>
  </si>
  <si>
    <t>Partecipazione assemblee altre Sedi</t>
  </si>
  <si>
    <t>Spese Comsiglio Direttivo</t>
  </si>
  <si>
    <t>Spese Collegio Sindacale</t>
  </si>
  <si>
    <t>Spese Commissione Verifica Poteri</t>
  </si>
  <si>
    <t>ACQUISTO E MANUT.  ATTREZZ. (ATTIVITA' ASSOCIATIVA)</t>
  </si>
  <si>
    <t>Acquisto attrezzature per attivitò associativa</t>
  </si>
  <si>
    <t>Manutenzione attrezzature attività associativa</t>
  </si>
  <si>
    <t>QUOTE ASSOCIATIVE</t>
  </si>
  <si>
    <t>Quote associative</t>
  </si>
  <si>
    <t>GODIMENTO BENI DI TERZI</t>
  </si>
  <si>
    <t>COSTI PERSONALE ADDETTO ALLA CHIAMATA</t>
  </si>
  <si>
    <t xml:space="preserve">Costo Personale Segreteria </t>
  </si>
  <si>
    <t>Costo Volontari S.C.</t>
  </si>
  <si>
    <t>AMMORTAMENTI</t>
  </si>
  <si>
    <t>Ammortamenti immobilizzazioni immateriali attività associativa</t>
  </si>
  <si>
    <t>Ammortamenti immobilizzazioni materiali attivitò associativa</t>
  </si>
  <si>
    <t>ONERI DIVERSI DI GESTIONE</t>
  </si>
  <si>
    <t>ONERI PROMOZ.  E DI RACCOLTA FONDI</t>
  </si>
  <si>
    <t>Raccolta 2</t>
  </si>
  <si>
    <t>Raccolta 3</t>
  </si>
  <si>
    <t>ONERI DA ATTIVITA' ACCCESSORIE</t>
  </si>
  <si>
    <t>ONERI FINANZIARI E PATRIMONIALI</t>
  </si>
  <si>
    <t>Interessi passivi</t>
  </si>
  <si>
    <t>Oneri e commissioni bancarie</t>
  </si>
  <si>
    <t>Ritenute fiscali</t>
  </si>
  <si>
    <t>ONERI STRAORDINARI</t>
  </si>
  <si>
    <t>Contributi diversi</t>
  </si>
  <si>
    <t>Contributi ad altre Avis</t>
  </si>
  <si>
    <t>Sopravvenienze passive</t>
  </si>
  <si>
    <t>Arrotondamenti passivi</t>
  </si>
  <si>
    <t>ONERI DI SUPPORTO GENERALE</t>
  </si>
  <si>
    <t>Compensi a terzi</t>
  </si>
  <si>
    <t>Serizi diversi</t>
  </si>
  <si>
    <t>Abbuoni passivi</t>
  </si>
  <si>
    <t>Accantonamento Fondo progetti associativi futuri</t>
  </si>
  <si>
    <t>Accantonamento Fpondo attività Gruppo Giovani/Area Giovani</t>
  </si>
  <si>
    <t>Accantonamento Fondo attività Formazione/Area Formazione</t>
  </si>
  <si>
    <t>Accantonomanto Fondo Promozione/Area Promozione</t>
  </si>
  <si>
    <t xml:space="preserve">ONERI DA ATTIVITA' TIPICHE SANITARIE </t>
  </si>
  <si>
    <t>RIMANENZE INIZIALI DA ATTIVITA' SANITARIE</t>
  </si>
  <si>
    <t>Rimanenze iniziali da attività sanitaria</t>
  </si>
  <si>
    <t>COSTI GENERALI</t>
  </si>
  <si>
    <t>Consulenze varie</t>
  </si>
  <si>
    <t>Idoneità Donatori</t>
  </si>
  <si>
    <t>Adeguamento Sede</t>
  </si>
  <si>
    <t>Sicurezza lavoro</t>
  </si>
  <si>
    <t>Certificazioni</t>
  </si>
  <si>
    <t>Spese rifiuti speciali</t>
  </si>
  <si>
    <t>Spese di trasporto</t>
  </si>
  <si>
    <t>Rimborsi spese</t>
  </si>
  <si>
    <t>COSTI PER SERVIZI FORNITI AI DONATORI</t>
  </si>
  <si>
    <t>COSTI GESTIONE SEDI  PER ATTIVITA' SANITARIA</t>
  </si>
  <si>
    <t>Costo personale  amministrativo ecc.</t>
  </si>
  <si>
    <t xml:space="preserve">Costo volontari S.C. </t>
  </si>
  <si>
    <t>Spese di climatizzazione</t>
  </si>
  <si>
    <t>Acquisto materiali di consumo sanitario</t>
  </si>
  <si>
    <t>Manutenzioni Sede</t>
  </si>
  <si>
    <t>COSTI DI MANUTENZIONE E ACQUISTO  DELLE ATTREZZATURE SANITARIE</t>
  </si>
  <si>
    <t>Acquisto delle attrezzature sanitarie</t>
  </si>
  <si>
    <t>Manutenzenzione delle attrezzature sanitarie</t>
  </si>
  <si>
    <t>COSTI PER IL TRASPORTO DI UNITA' DI SANGUE ED EMOCOMPONENTI</t>
  </si>
  <si>
    <t>Costi per il trasporto di unità di sangue ed emocompomenti</t>
  </si>
  <si>
    <t>COSTI PER ACCERTAMENTI SUI DONATORI</t>
  </si>
  <si>
    <t>Costi per accertamenti sui Donatori</t>
  </si>
  <si>
    <t>COSTI PER IL PERSONALE IMPEGNATO NELLA RACCOLTA</t>
  </si>
  <si>
    <t>Medici</t>
  </si>
  <si>
    <t>Infermieri</t>
  </si>
  <si>
    <t>Tecnici</t>
  </si>
  <si>
    <t>Altro personale</t>
  </si>
  <si>
    <t>Ammortamenti immobilizzazioni immateriali attività sanitario</t>
  </si>
  <si>
    <t>Ammortamenti immobilizzazioni materiali attività sanitaria</t>
  </si>
  <si>
    <t>ALTRI ONERI</t>
  </si>
  <si>
    <t>TOTALE ONERI</t>
  </si>
  <si>
    <t>RSULTATO GESTIONALE POSITIVO</t>
  </si>
  <si>
    <t>TOTALE A PAREGGIO</t>
  </si>
  <si>
    <t>RENDICONTO GESTIONALE AL</t>
  </si>
  <si>
    <t>Periodici/Numeri unici/Opuscoli</t>
  </si>
  <si>
    <t>Spese sociali  e benemerenze</t>
  </si>
  <si>
    <t>Contributi, omaggi e spese di rappresentanza</t>
  </si>
  <si>
    <t>Manutenzione automezzi, carburanti, bolli, assicurazioni RCA</t>
  </si>
  <si>
    <t>Costi spedizione</t>
  </si>
  <si>
    <t>% associat.</t>
  </si>
  <si>
    <t>Costo volontari Servizio Civile</t>
  </si>
  <si>
    <t>Spese Comitato Esecutivo</t>
  </si>
  <si>
    <t>Spese funzionamento altri organi</t>
  </si>
  <si>
    <t>Progetti formazione</t>
  </si>
  <si>
    <t>% sanitario</t>
  </si>
  <si>
    <t xml:space="preserve">ONERI  </t>
  </si>
  <si>
    <t>PROVENTI E RICAVI DA ATTIVITA'  TIPICHE ASSOCIATIVE</t>
  </si>
  <si>
    <t>Contributi su progetti</t>
  </si>
  <si>
    <t>Rimborsi per accertamenti ai Donatori</t>
  </si>
  <si>
    <t>Rimborsi per trasporto unità di sangue ed emocomponenti</t>
  </si>
  <si>
    <t>Rimborsi diversi</t>
  </si>
  <si>
    <t>Contributo 5 per mille</t>
  </si>
  <si>
    <t>Contributi da privati</t>
  </si>
  <si>
    <t>Contributi da Enti Pubblici</t>
  </si>
  <si>
    <t>Contributi da altre Avis</t>
  </si>
  <si>
    <t>Rimanenze finali da attività associativa</t>
  </si>
  <si>
    <t>Abbuoni attivi da Fornitori</t>
  </si>
  <si>
    <t>PROVENTI DA RACCOLTA FONDI</t>
  </si>
  <si>
    <t>PROVENTI E RICAVI DA ATTIVITA' ACCESSORIE</t>
  </si>
  <si>
    <t>Interessi attivi c/c bancario</t>
  </si>
  <si>
    <t>Interessi su titoli</t>
  </si>
  <si>
    <t>Utilizzo Fondo progetti associativi futuri</t>
  </si>
  <si>
    <t>Utilizzo Fondo formazione/Area Formazione</t>
  </si>
  <si>
    <t>Utilizzo Fondo Promozione/Area Promozione</t>
  </si>
  <si>
    <t>Utilizzo Fondi vincolati destinati a Terzi</t>
  </si>
  <si>
    <t>Utilizzo Fondi vincolati per scopi specifici</t>
  </si>
  <si>
    <t>PROVENTI STRAORDINARI</t>
  </si>
  <si>
    <t>Sopravvenienze attive</t>
  </si>
  <si>
    <t>PROVENTI DI SUPPORTO GENERALE</t>
  </si>
  <si>
    <t>PROVENTI DA ATTIVITA' TIPICHE SANITARIE (RACCOLTA)</t>
  </si>
  <si>
    <t>Rimborso materiale di consumo sanitario</t>
  </si>
  <si>
    <t>Rimanenze finali da attività sanitaria</t>
  </si>
  <si>
    <t>RISULTATO DI GESTIONE NEGATIVO</t>
  </si>
  <si>
    <t>TOTALE PROVENTI</t>
  </si>
  <si>
    <t xml:space="preserve">PROVENTI  </t>
  </si>
  <si>
    <t>Rimborsi per le attività associative (donazioni)</t>
  </si>
  <si>
    <t>PROVENTI FINANZIARI E PATRIMONIALI</t>
  </si>
  <si>
    <t>Utilizzo Fondo attività Gruppo Giovani/Area Giovani</t>
  </si>
  <si>
    <t>Rimborsi per attività di raccolta</t>
  </si>
  <si>
    <t>Ristoro post donazione</t>
  </si>
  <si>
    <t>PASSIVO E PATRIMONIO NETTO</t>
  </si>
  <si>
    <t>TOTALE PASSIVO E PATRIMONIO NETTO</t>
  </si>
  <si>
    <t>31.12.2020</t>
  </si>
  <si>
    <t>Via  CORRIDONIS/N</t>
  </si>
  <si>
    <t>Telefono   3277623370</t>
  </si>
  <si>
    <t>E-mail: AVIS.GENGA@LIBERO.IT</t>
  </si>
  <si>
    <t>Internet: WWW.AVISGENGA.COM</t>
  </si>
  <si>
    <t>CONTI  M.LUISA</t>
  </si>
  <si>
    <t>Medardoni Giuseppe</t>
  </si>
  <si>
    <t>Raccolta 1  calendari</t>
  </si>
  <si>
    <t>Raccolta 3 offerte inn memoria</t>
  </si>
  <si>
    <t>Raccolta 1acquisto calendari</t>
  </si>
  <si>
    <t>contributo avis prov. COVID</t>
  </si>
  <si>
    <t>Raccolta 2 gite e feste</t>
  </si>
  <si>
    <t>spese generali</t>
  </si>
  <si>
    <t>AVIS COMUNALE DI GENGA</t>
  </si>
  <si>
    <t>ROBERTO PALLUCCHI</t>
  </si>
  <si>
    <t>ANNO</t>
  </si>
  <si>
    <t>soci</t>
  </si>
  <si>
    <t>DONATORI</t>
  </si>
  <si>
    <t>DONAZIONI</t>
  </si>
  <si>
    <t>SANGUE</t>
  </si>
  <si>
    <t>PLASMA</t>
  </si>
  <si>
    <t>eritroplasma</t>
  </si>
  <si>
    <t>PIASTRINE</t>
  </si>
  <si>
    <t>RISULTATO</t>
  </si>
  <si>
    <t>(+116)</t>
  </si>
  <si>
    <t>(+24)</t>
  </si>
  <si>
    <t>(+12)</t>
  </si>
  <si>
    <t>(+14)</t>
  </si>
  <si>
    <t>(+11)</t>
  </si>
  <si>
    <t>(+13)</t>
  </si>
  <si>
    <t>(-8)</t>
  </si>
  <si>
    <t>(-2)</t>
  </si>
  <si>
    <t>(+6)</t>
  </si>
  <si>
    <t>(+8)</t>
  </si>
  <si>
    <t>(+4)</t>
  </si>
  <si>
    <t>(-)</t>
  </si>
  <si>
    <t>(+18)</t>
  </si>
  <si>
    <t>(+5)</t>
  </si>
  <si>
    <t>(+15)</t>
  </si>
  <si>
    <t>(-4)</t>
  </si>
  <si>
    <t>(+25)</t>
  </si>
  <si>
    <t>(-7)</t>
  </si>
  <si>
    <t>(+2)</t>
  </si>
  <si>
    <t>(+16)</t>
  </si>
  <si>
    <t>(-1)</t>
  </si>
  <si>
    <t>(-14)</t>
  </si>
  <si>
    <t>(-12)</t>
  </si>
  <si>
    <t>(-6)</t>
  </si>
  <si>
    <t>(-11)</t>
  </si>
  <si>
    <t>(-13)</t>
  </si>
  <si>
    <t xml:space="preserve">AVIS   GENGA </t>
  </si>
  <si>
    <t>(-28)</t>
  </si>
  <si>
    <r>
      <rPr>
        <b/>
        <sz val="36"/>
        <color rgb="FF0070C0"/>
        <rFont val="Calibri"/>
        <family val="2"/>
        <scheme val="minor"/>
      </rPr>
      <t>AVIS</t>
    </r>
    <r>
      <rPr>
        <sz val="24"/>
        <color theme="1"/>
        <rFont val="Calibri"/>
        <family val="2"/>
        <scheme val="minor"/>
      </rPr>
      <t xml:space="preserve"> COMUNALE DI </t>
    </r>
    <r>
      <rPr>
        <b/>
        <sz val="24"/>
        <color rgb="FFFF0000"/>
        <rFont val="Calibri"/>
        <family val="2"/>
        <scheme val="minor"/>
      </rPr>
      <t>GENGA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</si>
</sst>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[$-410]d\ mmmm\ yyyy;@"/>
    <numFmt numFmtId="166" formatCode="0_ ;\-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sz val="36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36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4">
    <xf numFmtId="0" fontId="0" fillId="0" borderId="0" xfId="0"/>
    <xf numFmtId="0" fontId="5" fillId="0" borderId="0" xfId="0" applyFont="1"/>
    <xf numFmtId="0" fontId="7" fillId="0" borderId="0" xfId="0" applyFont="1"/>
    <xf numFmtId="0" fontId="9" fillId="0" borderId="0" xfId="0" applyFont="1"/>
    <xf numFmtId="0" fontId="4" fillId="0" borderId="0" xfId="0" applyFont="1" applyAlignment="1"/>
    <xf numFmtId="0" fontId="13" fillId="0" borderId="0" xfId="0" applyFont="1"/>
    <xf numFmtId="0" fontId="15" fillId="0" borderId="0" xfId="0" applyFont="1"/>
    <xf numFmtId="0" fontId="18" fillId="0" borderId="0" xfId="0" applyFont="1"/>
    <xf numFmtId="0" fontId="19" fillId="2" borderId="4" xfId="0" applyFont="1" applyFill="1" applyBorder="1"/>
    <xf numFmtId="0" fontId="20" fillId="2" borderId="5" xfId="0" applyFont="1" applyFill="1" applyBorder="1"/>
    <xf numFmtId="0" fontId="20" fillId="0" borderId="0" xfId="0" applyFont="1"/>
    <xf numFmtId="0" fontId="21" fillId="2" borderId="4" xfId="0" applyFont="1" applyFill="1" applyBorder="1"/>
    <xf numFmtId="0" fontId="2" fillId="0" borderId="0" xfId="0" applyFont="1" applyBorder="1"/>
    <xf numFmtId="0" fontId="0" fillId="0" borderId="0" xfId="0" applyBorder="1"/>
    <xf numFmtId="0" fontId="2" fillId="0" borderId="0" xfId="0" applyFont="1"/>
    <xf numFmtId="0" fontId="0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8" fillId="2" borderId="4" xfId="0" applyFont="1" applyFill="1" applyBorder="1" applyAlignment="1">
      <alignment horizontal="right"/>
    </xf>
    <xf numFmtId="4" fontId="18" fillId="0" borderId="6" xfId="0" applyNumberFormat="1" applyFont="1" applyBorder="1"/>
    <xf numFmtId="4" fontId="18" fillId="0" borderId="7" xfId="0" applyNumberFormat="1" applyFont="1" applyBorder="1"/>
    <xf numFmtId="4" fontId="0" fillId="0" borderId="8" xfId="0" applyNumberFormat="1" applyBorder="1"/>
    <xf numFmtId="4" fontId="2" fillId="0" borderId="10" xfId="0" applyNumberFormat="1" applyFont="1" applyBorder="1"/>
    <xf numFmtId="4" fontId="0" fillId="0" borderId="10" xfId="0" applyNumberFormat="1" applyBorder="1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4" fontId="0" fillId="0" borderId="10" xfId="0" applyNumberFormat="1" applyBorder="1" applyProtection="1">
      <protection locked="0"/>
    </xf>
    <xf numFmtId="0" fontId="22" fillId="0" borderId="0" xfId="0" applyFont="1" applyProtection="1">
      <protection locked="0"/>
    </xf>
    <xf numFmtId="0" fontId="2" fillId="0" borderId="0" xfId="0" applyFont="1" applyProtection="1">
      <protection locked="0"/>
    </xf>
    <xf numFmtId="4" fontId="0" fillId="0" borderId="10" xfId="0" applyNumberFormat="1" applyFont="1" applyBorder="1" applyProtection="1">
      <protection locked="0"/>
    </xf>
    <xf numFmtId="4" fontId="0" fillId="0" borderId="8" xfId="0" applyNumberFormat="1" applyFont="1" applyBorder="1" applyProtection="1">
      <protection locked="0"/>
    </xf>
    <xf numFmtId="4" fontId="0" fillId="0" borderId="8" xfId="0" applyNumberFormat="1" applyBorder="1" applyProtection="1">
      <protection locked="0"/>
    </xf>
    <xf numFmtId="4" fontId="0" fillId="0" borderId="9" xfId="0" applyNumberFormat="1" applyBorder="1" applyProtection="1">
      <protection locked="0"/>
    </xf>
    <xf numFmtId="166" fontId="15" fillId="0" borderId="4" xfId="1" applyNumberFormat="1" applyFont="1" applyBorder="1" applyAlignment="1">
      <alignment horizontal="center" vertical="center"/>
    </xf>
    <xf numFmtId="166" fontId="15" fillId="0" borderId="12" xfId="0" applyNumberFormat="1" applyFont="1" applyBorder="1" applyAlignment="1">
      <alignment horizontal="center" vertical="center"/>
    </xf>
    <xf numFmtId="0" fontId="20" fillId="0" borderId="5" xfId="0" applyFont="1" applyBorder="1"/>
    <xf numFmtId="0" fontId="16" fillId="0" borderId="0" xfId="0" applyFont="1" applyBorder="1"/>
    <xf numFmtId="0" fontId="17" fillId="0" borderId="0" xfId="0" applyFont="1" applyBorder="1"/>
    <xf numFmtId="0" fontId="0" fillId="0" borderId="0" xfId="0" applyFont="1" applyBorder="1"/>
    <xf numFmtId="0" fontId="0" fillId="0" borderId="0" xfId="0" applyFill="1" applyBorder="1"/>
    <xf numFmtId="0" fontId="24" fillId="2" borderId="5" xfId="0" applyFont="1" applyFill="1" applyBorder="1"/>
    <xf numFmtId="0" fontId="25" fillId="2" borderId="5" xfId="0" applyFont="1" applyFill="1" applyBorder="1"/>
    <xf numFmtId="0" fontId="25" fillId="0" borderId="0" xfId="0" applyFont="1"/>
    <xf numFmtId="4" fontId="18" fillId="0" borderId="13" xfId="0" applyNumberFormat="1" applyFont="1" applyBorder="1"/>
    <xf numFmtId="4" fontId="0" fillId="0" borderId="14" xfId="0" applyNumberFormat="1" applyBorder="1"/>
    <xf numFmtId="4" fontId="0" fillId="0" borderId="16" xfId="0" applyNumberFormat="1" applyBorder="1"/>
    <xf numFmtId="4" fontId="13" fillId="0" borderId="13" xfId="0" applyNumberFormat="1" applyFont="1" applyBorder="1"/>
    <xf numFmtId="4" fontId="13" fillId="0" borderId="7" xfId="0" applyNumberFormat="1" applyFont="1" applyBorder="1"/>
    <xf numFmtId="0" fontId="17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16" fillId="0" borderId="0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ill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0" fontId="0" fillId="0" borderId="0" xfId="0" applyAlignment="1">
      <alignment wrapText="1"/>
    </xf>
    <xf numFmtId="0" fontId="26" fillId="2" borderId="5" xfId="0" applyFont="1" applyFill="1" applyBorder="1" applyAlignment="1">
      <alignment wrapText="1"/>
    </xf>
    <xf numFmtId="0" fontId="26" fillId="0" borderId="0" xfId="0" applyFont="1"/>
    <xf numFmtId="0" fontId="0" fillId="0" borderId="0" xfId="0" applyBorder="1" applyAlignment="1">
      <alignment wrapText="1"/>
    </xf>
    <xf numFmtId="0" fontId="16" fillId="0" borderId="0" xfId="0" applyFont="1" applyFill="1" applyBorder="1"/>
    <xf numFmtId="0" fontId="23" fillId="0" borderId="0" xfId="0" applyFont="1" applyFill="1" applyBorder="1" applyAlignment="1">
      <alignment wrapText="1"/>
    </xf>
    <xf numFmtId="0" fontId="23" fillId="0" borderId="0" xfId="0" applyFont="1" applyFill="1" applyBorder="1"/>
    <xf numFmtId="0" fontId="23" fillId="0" borderId="0" xfId="0" applyFont="1" applyBorder="1"/>
    <xf numFmtId="0" fontId="23" fillId="0" borderId="0" xfId="0" applyFont="1"/>
    <xf numFmtId="0" fontId="17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11" fillId="0" borderId="0" xfId="0" applyFont="1" applyFill="1" applyBorder="1" applyAlignment="1">
      <alignment wrapText="1"/>
    </xf>
    <xf numFmtId="0" fontId="11" fillId="0" borderId="0" xfId="0" applyFont="1"/>
    <xf numFmtId="0" fontId="11" fillId="0" borderId="0" xfId="0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11" fillId="0" borderId="0" xfId="0" applyFont="1" applyFill="1" applyBorder="1"/>
    <xf numFmtId="0" fontId="13" fillId="0" borderId="0" xfId="0" applyFont="1" applyFill="1" applyBorder="1"/>
    <xf numFmtId="0" fontId="18" fillId="0" borderId="0" xfId="0" applyFont="1" applyFill="1" applyBorder="1"/>
    <xf numFmtId="0" fontId="26" fillId="0" borderId="0" xfId="0" applyFont="1" applyFill="1" applyBorder="1"/>
    <xf numFmtId="0" fontId="20" fillId="0" borderId="0" xfId="0" applyFont="1" applyFill="1" applyBorder="1"/>
    <xf numFmtId="0" fontId="13" fillId="2" borderId="4" xfId="0" applyFont="1" applyFill="1" applyBorder="1"/>
    <xf numFmtId="0" fontId="13" fillId="2" borderId="5" xfId="0" applyFont="1" applyFill="1" applyBorder="1" applyAlignment="1">
      <alignment wrapText="1"/>
    </xf>
    <xf numFmtId="0" fontId="25" fillId="2" borderId="5" xfId="0" applyFont="1" applyFill="1" applyBorder="1" applyAlignment="1">
      <alignment wrapText="1"/>
    </xf>
    <xf numFmtId="0" fontId="13" fillId="2" borderId="5" xfId="0" applyFont="1" applyFill="1" applyBorder="1"/>
    <xf numFmtId="0" fontId="0" fillId="2" borderId="5" xfId="0" applyFill="1" applyBorder="1" applyAlignment="1">
      <alignment wrapText="1"/>
    </xf>
    <xf numFmtId="4" fontId="0" fillId="0" borderId="0" xfId="1" applyNumberFormat="1" applyFont="1" applyBorder="1"/>
    <xf numFmtId="4" fontId="0" fillId="0" borderId="0" xfId="0" applyNumberFormat="1" applyBorder="1"/>
    <xf numFmtId="4" fontId="23" fillId="0" borderId="0" xfId="1" applyNumberFormat="1" applyFont="1" applyFill="1" applyBorder="1"/>
    <xf numFmtId="4" fontId="23" fillId="0" borderId="0" xfId="0" applyNumberFormat="1" applyFont="1" applyFill="1" applyBorder="1"/>
    <xf numFmtId="4" fontId="1" fillId="0" borderId="0" xfId="1" applyNumberFormat="1" applyFont="1" applyFill="1" applyBorder="1"/>
    <xf numFmtId="4" fontId="0" fillId="0" borderId="0" xfId="0" applyNumberFormat="1" applyFont="1" applyFill="1" applyBorder="1"/>
    <xf numFmtId="4" fontId="23" fillId="0" borderId="0" xfId="1" applyNumberFormat="1" applyFont="1" applyBorder="1"/>
    <xf numFmtId="4" fontId="23" fillId="0" borderId="0" xfId="0" applyNumberFormat="1" applyFont="1" applyBorder="1"/>
    <xf numFmtId="4" fontId="1" fillId="0" borderId="0" xfId="1" applyNumberFormat="1" applyFont="1" applyBorder="1"/>
    <xf numFmtId="4" fontId="23" fillId="0" borderId="0" xfId="0" applyNumberFormat="1" applyFont="1"/>
    <xf numFmtId="4" fontId="0" fillId="0" borderId="0" xfId="0" applyNumberFormat="1" applyFont="1"/>
    <xf numFmtId="4" fontId="2" fillId="0" borderId="0" xfId="0" applyNumberFormat="1" applyFont="1" applyFill="1" applyBorder="1"/>
    <xf numFmtId="4" fontId="23" fillId="2" borderId="12" xfId="0" applyNumberFormat="1" applyFont="1" applyFill="1" applyBorder="1"/>
    <xf numFmtId="4" fontId="0" fillId="0" borderId="0" xfId="0" applyNumberFormat="1" applyFill="1" applyBorder="1"/>
    <xf numFmtId="4" fontId="13" fillId="0" borderId="0" xfId="1" applyNumberFormat="1" applyFont="1" applyFill="1" applyBorder="1"/>
    <xf numFmtId="4" fontId="2" fillId="0" borderId="0" xfId="1" applyNumberFormat="1" applyFont="1" applyFill="1" applyBorder="1"/>
    <xf numFmtId="4" fontId="13" fillId="0" borderId="0" xfId="0" applyNumberFormat="1" applyFont="1" applyFill="1" applyBorder="1"/>
    <xf numFmtId="4" fontId="0" fillId="0" borderId="0" xfId="1" applyNumberFormat="1" applyFont="1" applyFill="1" applyBorder="1"/>
    <xf numFmtId="4" fontId="13" fillId="2" borderId="5" xfId="1" applyNumberFormat="1" applyFont="1" applyFill="1" applyBorder="1"/>
    <xf numFmtId="4" fontId="13" fillId="2" borderId="12" xfId="0" applyNumberFormat="1" applyFont="1" applyFill="1" applyBorder="1"/>
    <xf numFmtId="4" fontId="13" fillId="2" borderId="5" xfId="0" applyNumberFormat="1" applyFont="1" applyFill="1" applyBorder="1"/>
    <xf numFmtId="4" fontId="0" fillId="0" borderId="0" xfId="0" applyNumberFormat="1"/>
    <xf numFmtId="4" fontId="23" fillId="2" borderId="5" xfId="0" applyNumberFormat="1" applyFont="1" applyFill="1" applyBorder="1"/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8" fillId="2" borderId="4" xfId="0" applyFont="1" applyFill="1" applyBorder="1"/>
    <xf numFmtId="4" fontId="18" fillId="2" borderId="5" xfId="1" applyNumberFormat="1" applyFont="1" applyFill="1" applyBorder="1"/>
    <xf numFmtId="4" fontId="18" fillId="2" borderId="12" xfId="0" applyNumberFormat="1" applyFont="1" applyFill="1" applyBorder="1"/>
    <xf numFmtId="0" fontId="18" fillId="3" borderId="4" xfId="0" applyFont="1" applyFill="1" applyBorder="1"/>
    <xf numFmtId="0" fontId="20" fillId="3" borderId="5" xfId="0" applyFont="1" applyFill="1" applyBorder="1" applyAlignment="1">
      <alignment wrapText="1"/>
    </xf>
    <xf numFmtId="4" fontId="18" fillId="3" borderId="12" xfId="1" applyNumberFormat="1" applyFont="1" applyFill="1" applyBorder="1"/>
    <xf numFmtId="4" fontId="18" fillId="3" borderId="11" xfId="0" applyNumberFormat="1" applyFont="1" applyFill="1" applyBorder="1"/>
    <xf numFmtId="0" fontId="29" fillId="0" borderId="0" xfId="0" applyFont="1"/>
    <xf numFmtId="0" fontId="18" fillId="2" borderId="5" xfId="0" applyFont="1" applyFill="1" applyBorder="1"/>
    <xf numFmtId="0" fontId="15" fillId="0" borderId="0" xfId="0" applyFont="1" applyBorder="1"/>
    <xf numFmtId="4" fontId="18" fillId="2" borderId="6" xfId="0" applyNumberFormat="1" applyFont="1" applyFill="1" applyBorder="1"/>
    <xf numFmtId="4" fontId="18" fillId="2" borderId="5" xfId="0" applyNumberFormat="1" applyFont="1" applyFill="1" applyBorder="1"/>
    <xf numFmtId="4" fontId="13" fillId="2" borderId="6" xfId="0" applyNumberFormat="1" applyFont="1" applyFill="1" applyBorder="1"/>
    <xf numFmtId="4" fontId="13" fillId="2" borderId="11" xfId="0" applyNumberFormat="1" applyFont="1" applyFill="1" applyBorder="1"/>
    <xf numFmtId="0" fontId="17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4" fontId="17" fillId="0" borderId="0" xfId="1" applyNumberFormat="1" applyFont="1" applyFill="1" applyBorder="1" applyProtection="1">
      <protection locked="0"/>
    </xf>
    <xf numFmtId="4" fontId="17" fillId="0" borderId="0" xfId="0" applyNumberFormat="1" applyFont="1" applyFill="1" applyBorder="1" applyProtection="1">
      <protection locked="0"/>
    </xf>
    <xf numFmtId="4" fontId="1" fillId="0" borderId="0" xfId="1" applyNumberFormat="1" applyFont="1" applyFill="1" applyBorder="1" applyProtection="1">
      <protection locked="0"/>
    </xf>
    <xf numFmtId="4" fontId="0" fillId="0" borderId="0" xfId="0" applyNumberFormat="1" applyFon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0" fillId="0" borderId="0" xfId="1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1" fillId="0" borderId="0" xfId="1" applyNumberFormat="1" applyFont="1" applyBorder="1" applyProtection="1">
      <protection locked="0"/>
    </xf>
    <xf numFmtId="4" fontId="0" fillId="0" borderId="0" xfId="0" applyNumberFormat="1" applyFont="1" applyBorder="1" applyProtection="1">
      <protection locked="0"/>
    </xf>
    <xf numFmtId="0" fontId="0" fillId="0" borderId="0" xfId="0" applyFont="1" applyFill="1" applyBorder="1" applyProtection="1">
      <protection locked="0"/>
    </xf>
    <xf numFmtId="4" fontId="0" fillId="0" borderId="0" xfId="0" applyNumberFormat="1" applyFont="1" applyProtection="1">
      <protection locked="0"/>
    </xf>
    <xf numFmtId="0" fontId="27" fillId="0" borderId="0" xfId="0" applyFont="1" applyBorder="1" applyAlignment="1" applyProtection="1">
      <alignment wrapText="1"/>
      <protection locked="0"/>
    </xf>
    <xf numFmtId="4" fontId="17" fillId="0" borderId="0" xfId="1" applyNumberFormat="1" applyFont="1" applyBorder="1" applyProtection="1">
      <protection locked="0"/>
    </xf>
    <xf numFmtId="4" fontId="17" fillId="0" borderId="0" xfId="0" applyNumberFormat="1" applyFont="1" applyProtection="1">
      <protection locked="0"/>
    </xf>
    <xf numFmtId="0" fontId="16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25" fillId="0" borderId="0" xfId="0" applyFont="1" applyFill="1" applyBorder="1" applyAlignment="1" applyProtection="1">
      <alignment wrapText="1"/>
      <protection locked="0"/>
    </xf>
    <xf numFmtId="4" fontId="10" fillId="0" borderId="0" xfId="1" applyNumberFormat="1" applyFont="1" applyFill="1" applyBorder="1" applyProtection="1">
      <protection locked="0"/>
    </xf>
    <xf numFmtId="4" fontId="0" fillId="0" borderId="0" xfId="0" applyNumberFormat="1" applyFill="1" applyBorder="1" applyProtection="1">
      <protection locked="0"/>
    </xf>
    <xf numFmtId="0" fontId="20" fillId="0" borderId="0" xfId="0" applyFont="1" applyFill="1" applyBorder="1" applyAlignment="1" applyProtection="1">
      <alignment wrapText="1"/>
      <protection locked="0"/>
    </xf>
    <xf numFmtId="4" fontId="28" fillId="0" borderId="0" xfId="1" applyNumberFormat="1" applyFont="1" applyFill="1" applyBorder="1" applyProtection="1">
      <protection locked="0"/>
    </xf>
    <xf numFmtId="0" fontId="27" fillId="0" borderId="0" xfId="0" applyFont="1" applyFill="1" applyBorder="1" applyAlignment="1" applyProtection="1">
      <alignment wrapText="1"/>
      <protection locked="0"/>
    </xf>
    <xf numFmtId="0" fontId="17" fillId="0" borderId="0" xfId="0" applyFont="1" applyFill="1" applyBorder="1" applyAlignment="1" applyProtection="1">
      <alignment wrapText="1"/>
      <protection locked="0"/>
    </xf>
    <xf numFmtId="4" fontId="0" fillId="0" borderId="0" xfId="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0" fillId="0" borderId="0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166" fontId="15" fillId="0" borderId="4" xfId="1" applyNumberFormat="1" applyFont="1" applyBorder="1" applyAlignment="1" applyProtection="1">
      <alignment horizontal="center" vertical="center"/>
      <protection locked="0"/>
    </xf>
    <xf numFmtId="166" fontId="15" fillId="0" borderId="12" xfId="0" applyNumberFormat="1" applyFont="1" applyBorder="1" applyAlignment="1" applyProtection="1">
      <alignment horizontal="center" vertical="center"/>
      <protection locked="0"/>
    </xf>
    <xf numFmtId="0" fontId="25" fillId="3" borderId="5" xfId="0" applyFont="1" applyFill="1" applyBorder="1"/>
    <xf numFmtId="4" fontId="18" fillId="3" borderId="5" xfId="0" applyNumberFormat="1" applyFont="1" applyFill="1" applyBorder="1"/>
    <xf numFmtId="4" fontId="18" fillId="3" borderId="12" xfId="0" applyNumberFormat="1" applyFont="1" applyFill="1" applyBorder="1"/>
    <xf numFmtId="0" fontId="20" fillId="2" borderId="5" xfId="0" applyFont="1" applyFill="1" applyBorder="1" applyAlignment="1">
      <alignment wrapText="1"/>
    </xf>
    <xf numFmtId="4" fontId="18" fillId="2" borderId="4" xfId="1" applyNumberFormat="1" applyFont="1" applyFill="1" applyBorder="1"/>
    <xf numFmtId="0" fontId="13" fillId="2" borderId="11" xfId="0" applyFont="1" applyFill="1" applyBorder="1"/>
    <xf numFmtId="4" fontId="0" fillId="0" borderId="10" xfId="0" applyNumberFormat="1" applyFont="1" applyBorder="1" applyProtection="1"/>
    <xf numFmtId="0" fontId="23" fillId="0" borderId="0" xfId="0" applyFont="1" applyBorder="1" applyProtection="1">
      <protection locked="0"/>
    </xf>
    <xf numFmtId="0" fontId="10" fillId="0" borderId="10" xfId="0" applyFont="1" applyBorder="1"/>
    <xf numFmtId="0" fontId="32" fillId="0" borderId="10" xfId="0" applyFont="1" applyBorder="1"/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165" fontId="7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11</xdr:col>
      <xdr:colOff>0</xdr:colOff>
      <xdr:row>23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0" y="3714750"/>
          <a:ext cx="6705600" cy="571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11</xdr:col>
      <xdr:colOff>0</xdr:colOff>
      <xdr:row>37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0" y="5257800"/>
          <a:ext cx="6705600" cy="14001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40</xdr:row>
      <xdr:rowOff>152400</xdr:rowOff>
    </xdr:from>
    <xdr:to>
      <xdr:col>11</xdr:col>
      <xdr:colOff>0</xdr:colOff>
      <xdr:row>48</xdr:row>
      <xdr:rowOff>152400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0" y="7296150"/>
          <a:ext cx="6705600" cy="1466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19</xdr:colOff>
      <xdr:row>56</xdr:row>
      <xdr:rowOff>6</xdr:rowOff>
    </xdr:from>
    <xdr:to>
      <xdr:col>10</xdr:col>
      <xdr:colOff>333783</xdr:colOff>
      <xdr:row>62</xdr:row>
      <xdr:rowOff>64017</xdr:rowOff>
    </xdr:to>
    <xdr:pic>
      <xdr:nvPicPr>
        <xdr:cNvPr id="8" name="Immagine 7" descr="Risultati immagini per logo avis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19" y="11229981"/>
          <a:ext cx="3991364" cy="1207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topLeftCell="A52" workbookViewId="0">
      <selection activeCell="E12" sqref="E12"/>
    </sheetView>
  </sheetViews>
  <sheetFormatPr defaultRowHeight="14.4" x14ac:dyDescent="0.3"/>
  <sheetData>
    <row r="1" spans="1:11" x14ac:dyDescent="0.3">
      <c r="C1" s="167" t="s">
        <v>297</v>
      </c>
      <c r="D1" s="168"/>
      <c r="E1" s="168"/>
      <c r="F1" s="168"/>
      <c r="G1" s="168"/>
      <c r="H1" s="168"/>
      <c r="I1" s="168"/>
    </row>
    <row r="2" spans="1:11" x14ac:dyDescent="0.3">
      <c r="C2" s="168"/>
      <c r="D2" s="168"/>
      <c r="E2" s="168"/>
      <c r="F2" s="168"/>
      <c r="G2" s="168"/>
      <c r="H2" s="168"/>
      <c r="I2" s="168"/>
    </row>
    <row r="3" spans="1:11" x14ac:dyDescent="0.3">
      <c r="C3" s="168"/>
      <c r="D3" s="168"/>
      <c r="E3" s="168"/>
      <c r="F3" s="168"/>
      <c r="G3" s="168"/>
      <c r="H3" s="168"/>
      <c r="I3" s="168"/>
    </row>
    <row r="4" spans="1:11" x14ac:dyDescent="0.3">
      <c r="C4" s="168"/>
      <c r="D4" s="168"/>
      <c r="E4" s="168"/>
      <c r="F4" s="168"/>
      <c r="G4" s="168"/>
      <c r="H4" s="168"/>
      <c r="I4" s="168"/>
    </row>
    <row r="5" spans="1:11" x14ac:dyDescent="0.3">
      <c r="C5" s="168"/>
      <c r="D5" s="168"/>
      <c r="E5" s="168"/>
      <c r="F5" s="168"/>
      <c r="G5" s="168"/>
      <c r="H5" s="168"/>
      <c r="I5" s="168"/>
    </row>
    <row r="6" spans="1:11" x14ac:dyDescent="0.3">
      <c r="C6" s="168"/>
      <c r="D6" s="168"/>
      <c r="E6" s="168"/>
      <c r="F6" s="168"/>
      <c r="G6" s="168"/>
      <c r="H6" s="168"/>
      <c r="I6" s="168"/>
    </row>
    <row r="7" spans="1:11" x14ac:dyDescent="0.3">
      <c r="C7" s="168"/>
      <c r="D7" s="168"/>
      <c r="E7" s="168"/>
      <c r="F7" s="168"/>
      <c r="G7" s="168"/>
      <c r="H7" s="168"/>
      <c r="I7" s="168"/>
    </row>
    <row r="8" spans="1:11" ht="17.399999999999999" x14ac:dyDescent="0.3">
      <c r="A8" s="175" t="s">
        <v>246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</row>
    <row r="9" spans="1:11" ht="15.6" x14ac:dyDescent="0.3">
      <c r="A9" s="166" t="s">
        <v>247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</row>
    <row r="10" spans="1:11" ht="15.6" x14ac:dyDescent="0.3">
      <c r="A10" s="166" t="s">
        <v>248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</row>
    <row r="11" spans="1:11" ht="15.6" x14ac:dyDescent="0.3">
      <c r="A11" s="166" t="s">
        <v>249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</row>
    <row r="14" spans="1:11" x14ac:dyDescent="0.3">
      <c r="I14" s="1"/>
    </row>
    <row r="23" spans="1:11" ht="45" x14ac:dyDescent="0.75">
      <c r="A23" s="169" t="s">
        <v>37</v>
      </c>
      <c r="B23" s="170"/>
      <c r="C23" s="170"/>
      <c r="D23" s="170"/>
      <c r="E23" s="170"/>
      <c r="F23" s="171" t="s">
        <v>245</v>
      </c>
      <c r="G23" s="171"/>
      <c r="H23" s="171"/>
      <c r="I23" s="171"/>
      <c r="J23" s="171"/>
      <c r="K23" s="172"/>
    </row>
    <row r="31" spans="1:11" ht="16.8" x14ac:dyDescent="0.3">
      <c r="A31" s="2" t="s">
        <v>3</v>
      </c>
      <c r="I31" s="176"/>
      <c r="J31" s="176"/>
      <c r="K31" s="176"/>
    </row>
    <row r="32" spans="1:11" ht="15.6" x14ac:dyDescent="0.3">
      <c r="B32" s="166" t="s">
        <v>0</v>
      </c>
      <c r="C32" s="166"/>
      <c r="D32" s="166"/>
      <c r="H32" s="166" t="s">
        <v>1</v>
      </c>
      <c r="I32" s="166"/>
      <c r="J32" s="166"/>
    </row>
    <row r="33" spans="1:11" ht="15.6" x14ac:dyDescent="0.3">
      <c r="B33" s="166" t="s">
        <v>259</v>
      </c>
      <c r="C33" s="166"/>
      <c r="D33" s="166"/>
      <c r="H33" s="166" t="s">
        <v>250</v>
      </c>
      <c r="I33" s="166"/>
      <c r="J33" s="166"/>
    </row>
    <row r="43" spans="1:11" ht="17.399999999999999" x14ac:dyDescent="0.3">
      <c r="A43" s="3"/>
    </row>
    <row r="44" spans="1:11" ht="16.8" x14ac:dyDescent="0.3">
      <c r="A44" s="173" t="s">
        <v>2</v>
      </c>
      <c r="B44" s="173"/>
      <c r="C44" s="173"/>
      <c r="D44" s="173"/>
      <c r="E44" s="173"/>
      <c r="F44" s="173"/>
      <c r="G44" s="173"/>
      <c r="H44" s="173"/>
      <c r="I44" s="174"/>
      <c r="J44" s="174"/>
      <c r="K44" s="174"/>
    </row>
    <row r="45" spans="1:11" ht="15.6" x14ac:dyDescent="0.3">
      <c r="A45" s="4"/>
      <c r="B45" s="4"/>
      <c r="C45" s="4"/>
      <c r="D45" s="4"/>
      <c r="E45" s="4"/>
      <c r="F45" s="4"/>
      <c r="G45" s="166" t="s">
        <v>0</v>
      </c>
      <c r="H45" s="166"/>
      <c r="I45" s="166"/>
      <c r="J45" s="166"/>
      <c r="K45" s="4"/>
    </row>
    <row r="46" spans="1:11" ht="15.6" x14ac:dyDescent="0.3">
      <c r="A46" s="4"/>
      <c r="B46" s="4"/>
      <c r="C46" s="4"/>
      <c r="D46" s="4"/>
      <c r="E46" s="4"/>
      <c r="F46" s="4"/>
      <c r="G46" s="166" t="s">
        <v>251</v>
      </c>
      <c r="H46" s="166"/>
      <c r="I46" s="166"/>
      <c r="J46" s="166"/>
      <c r="K46" s="4"/>
    </row>
  </sheetData>
  <mergeCells count="16">
    <mergeCell ref="G45:J45"/>
    <mergeCell ref="G46:J46"/>
    <mergeCell ref="C1:I7"/>
    <mergeCell ref="A23:E23"/>
    <mergeCell ref="F23:K23"/>
    <mergeCell ref="B32:D32"/>
    <mergeCell ref="H32:J32"/>
    <mergeCell ref="B33:D33"/>
    <mergeCell ref="H33:J33"/>
    <mergeCell ref="A44:H44"/>
    <mergeCell ref="I44:K44"/>
    <mergeCell ref="A8:K8"/>
    <mergeCell ref="A9:K9"/>
    <mergeCell ref="A10:K10"/>
    <mergeCell ref="A11:K11"/>
    <mergeCell ref="I31:K31"/>
  </mergeCells>
  <printOptions horizontalCentered="1"/>
  <pageMargins left="0.9055118110236221" right="0.70866141732283472" top="0.74803149606299213" bottom="0.74803149606299213" header="0.31496062992125984" footer="0.31496062992125984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opLeftCell="A46" workbookViewId="0">
      <selection activeCell="F37" sqref="F37"/>
    </sheetView>
  </sheetViews>
  <sheetFormatPr defaultRowHeight="21" x14ac:dyDescent="0.4"/>
  <cols>
    <col min="1" max="1" width="4" style="5" bestFit="1" customWidth="1"/>
    <col min="2" max="3" width="2.88671875" style="5" bestFit="1" customWidth="1"/>
    <col min="4" max="4" width="61.88671875" customWidth="1"/>
    <col min="6" max="7" width="13.6640625" customWidth="1"/>
  </cols>
  <sheetData>
    <row r="1" spans="1:7" s="6" customFormat="1" ht="21" customHeight="1" x14ac:dyDescent="0.5">
      <c r="A1" s="5"/>
      <c r="B1" s="5"/>
      <c r="C1" s="5"/>
      <c r="D1" s="178" t="s">
        <v>4</v>
      </c>
      <c r="E1" s="178"/>
      <c r="F1" s="178"/>
      <c r="G1" s="178"/>
    </row>
    <row r="2" spans="1:7" s="6" customFormat="1" ht="21" customHeight="1" thickBot="1" x14ac:dyDescent="0.55000000000000004">
      <c r="A2" s="5"/>
      <c r="B2" s="5"/>
      <c r="C2" s="5"/>
      <c r="D2" s="17" t="s">
        <v>5</v>
      </c>
      <c r="E2" s="177" t="str">
        <f>Frontespizio!F23</f>
        <v>31.12.2020</v>
      </c>
      <c r="F2" s="177"/>
      <c r="G2" s="177"/>
    </row>
    <row r="3" spans="1:7" s="6" customFormat="1" ht="21" customHeight="1" thickBot="1" x14ac:dyDescent="0.55000000000000004">
      <c r="A3" s="179" t="s">
        <v>7</v>
      </c>
      <c r="B3" s="179"/>
      <c r="C3" s="179"/>
      <c r="D3" s="16" t="s">
        <v>6</v>
      </c>
      <c r="F3" s="154">
        <v>2020</v>
      </c>
      <c r="G3" s="155">
        <v>2019</v>
      </c>
    </row>
    <row r="4" spans="1:7" s="10" customFormat="1" ht="21.6" thickBot="1" x14ac:dyDescent="0.45">
      <c r="A4" s="151">
        <v>1</v>
      </c>
      <c r="B4" s="7"/>
      <c r="C4" s="7"/>
      <c r="D4" s="8" t="s">
        <v>8</v>
      </c>
      <c r="E4" s="9"/>
      <c r="F4" s="19">
        <v>0</v>
      </c>
      <c r="G4" s="20">
        <v>0</v>
      </c>
    </row>
    <row r="5" spans="1:7" ht="12" customHeight="1" thickBot="1" x14ac:dyDescent="0.45">
      <c r="F5" s="21"/>
      <c r="G5" s="21"/>
    </row>
    <row r="6" spans="1:7" s="10" customFormat="1" ht="21.6" thickBot="1" x14ac:dyDescent="0.45">
      <c r="A6" s="153">
        <v>2</v>
      </c>
      <c r="B6" s="7"/>
      <c r="C6" s="7"/>
      <c r="D6" s="11" t="s">
        <v>9</v>
      </c>
      <c r="E6" s="9"/>
      <c r="F6" s="19">
        <f>F7+F15+F24</f>
        <v>0</v>
      </c>
      <c r="G6" s="20">
        <f>G7+G15+G24</f>
        <v>0</v>
      </c>
    </row>
    <row r="7" spans="1:7" x14ac:dyDescent="0.4">
      <c r="A7" s="5">
        <v>2</v>
      </c>
      <c r="B7" s="5">
        <v>1</v>
      </c>
      <c r="D7" s="14" t="s">
        <v>10</v>
      </c>
      <c r="F7" s="22">
        <f>F8+F10+F12-F9-F11-F13</f>
        <v>0</v>
      </c>
      <c r="G7" s="22">
        <f>G8+G10+G12-G9-G11-G13</f>
        <v>0</v>
      </c>
    </row>
    <row r="8" spans="1:7" ht="18" customHeight="1" x14ac:dyDescent="0.4">
      <c r="A8" s="5">
        <v>2</v>
      </c>
      <c r="B8" s="5">
        <v>1</v>
      </c>
      <c r="C8" s="5">
        <v>1</v>
      </c>
      <c r="D8" s="24" t="s">
        <v>11</v>
      </c>
      <c r="E8" s="25"/>
      <c r="F8" s="26">
        <v>0</v>
      </c>
      <c r="G8" s="26">
        <v>0</v>
      </c>
    </row>
    <row r="9" spans="1:7" ht="18" customHeight="1" x14ac:dyDescent="0.4">
      <c r="A9" s="5">
        <v>2</v>
      </c>
      <c r="B9" s="5">
        <v>1</v>
      </c>
      <c r="C9" s="5">
        <v>2</v>
      </c>
      <c r="D9" s="27" t="s">
        <v>12</v>
      </c>
      <c r="E9" s="25"/>
      <c r="F9" s="26">
        <v>0</v>
      </c>
      <c r="G9" s="26">
        <v>0</v>
      </c>
    </row>
    <row r="10" spans="1:7" ht="18" customHeight="1" x14ac:dyDescent="0.4">
      <c r="A10" s="5">
        <v>2</v>
      </c>
      <c r="B10" s="5">
        <v>1</v>
      </c>
      <c r="C10" s="5">
        <v>3</v>
      </c>
      <c r="D10" s="24" t="s">
        <v>13</v>
      </c>
      <c r="E10" s="25"/>
      <c r="F10" s="26">
        <v>0</v>
      </c>
      <c r="G10" s="26">
        <v>0</v>
      </c>
    </row>
    <row r="11" spans="1:7" ht="18" customHeight="1" x14ac:dyDescent="0.4">
      <c r="A11" s="5">
        <v>2</v>
      </c>
      <c r="B11" s="5">
        <v>1</v>
      </c>
      <c r="C11" s="5">
        <v>4</v>
      </c>
      <c r="D11" s="27" t="s">
        <v>14</v>
      </c>
      <c r="E11" s="25"/>
      <c r="F11" s="26">
        <v>0</v>
      </c>
      <c r="G11" s="26">
        <v>0</v>
      </c>
    </row>
    <row r="12" spans="1:7" ht="18" customHeight="1" x14ac:dyDescent="0.4">
      <c r="A12" s="5">
        <v>2</v>
      </c>
      <c r="B12" s="5">
        <v>1</v>
      </c>
      <c r="C12" s="5">
        <v>5</v>
      </c>
      <c r="D12" s="28" t="s">
        <v>15</v>
      </c>
      <c r="E12" s="25"/>
      <c r="F12" s="26">
        <v>0</v>
      </c>
      <c r="G12" s="26">
        <v>0</v>
      </c>
    </row>
    <row r="13" spans="1:7" ht="18" customHeight="1" x14ac:dyDescent="0.4">
      <c r="A13" s="5">
        <v>2</v>
      </c>
      <c r="B13" s="5">
        <v>1</v>
      </c>
      <c r="C13" s="5">
        <v>6</v>
      </c>
      <c r="D13" s="27" t="s">
        <v>38</v>
      </c>
      <c r="E13" s="25"/>
      <c r="F13" s="26">
        <v>0</v>
      </c>
      <c r="G13" s="26">
        <v>0</v>
      </c>
    </row>
    <row r="14" spans="1:7" ht="6" customHeight="1" x14ac:dyDescent="0.4">
      <c r="D14" s="14"/>
      <c r="F14" s="23"/>
      <c r="G14" s="23"/>
    </row>
    <row r="15" spans="1:7" x14ac:dyDescent="0.4">
      <c r="A15" s="5">
        <v>2</v>
      </c>
      <c r="B15" s="5">
        <v>2</v>
      </c>
      <c r="D15" s="14" t="s">
        <v>16</v>
      </c>
      <c r="F15" s="22">
        <f>F16+F18+F20-F17-F19-F21</f>
        <v>0</v>
      </c>
      <c r="G15" s="22">
        <f>G16+G18+G20-G17-G19-G21</f>
        <v>0</v>
      </c>
    </row>
    <row r="16" spans="1:7" ht="18" customHeight="1" x14ac:dyDescent="0.4">
      <c r="A16" s="5">
        <v>2</v>
      </c>
      <c r="B16" s="5">
        <v>2</v>
      </c>
      <c r="C16" s="5">
        <v>1</v>
      </c>
      <c r="D16" s="24" t="s">
        <v>67</v>
      </c>
      <c r="E16" s="25"/>
      <c r="F16" s="29">
        <v>0</v>
      </c>
      <c r="G16" s="29">
        <v>0</v>
      </c>
    </row>
    <row r="17" spans="1:7" ht="18" customHeight="1" x14ac:dyDescent="0.4">
      <c r="A17" s="5">
        <v>2</v>
      </c>
      <c r="B17" s="5">
        <v>2</v>
      </c>
      <c r="C17" s="5">
        <v>2</v>
      </c>
      <c r="D17" s="24" t="s">
        <v>17</v>
      </c>
      <c r="E17" s="25"/>
      <c r="F17" s="26">
        <v>0</v>
      </c>
      <c r="G17" s="26">
        <v>0</v>
      </c>
    </row>
    <row r="18" spans="1:7" ht="18" customHeight="1" x14ac:dyDescent="0.4">
      <c r="A18" s="5">
        <v>2</v>
      </c>
      <c r="B18" s="5">
        <v>2</v>
      </c>
      <c r="C18" s="5">
        <v>3</v>
      </c>
      <c r="D18" s="24" t="s">
        <v>39</v>
      </c>
      <c r="E18" s="25"/>
      <c r="F18" s="26">
        <v>0</v>
      </c>
      <c r="G18" s="26">
        <v>0</v>
      </c>
    </row>
    <row r="19" spans="1:7" ht="18" customHeight="1" x14ac:dyDescent="0.4">
      <c r="A19" s="5">
        <v>2</v>
      </c>
      <c r="B19" s="5">
        <v>2</v>
      </c>
      <c r="C19" s="5">
        <v>4</v>
      </c>
      <c r="D19" s="24" t="s">
        <v>68</v>
      </c>
      <c r="E19" s="25"/>
      <c r="F19" s="26">
        <v>0</v>
      </c>
      <c r="G19" s="26">
        <v>0</v>
      </c>
    </row>
    <row r="20" spans="1:7" ht="18" customHeight="1" x14ac:dyDescent="0.4">
      <c r="A20" s="5">
        <v>2</v>
      </c>
      <c r="B20" s="5">
        <v>2</v>
      </c>
      <c r="C20" s="5">
        <v>5</v>
      </c>
      <c r="D20" s="24" t="s">
        <v>18</v>
      </c>
      <c r="E20" s="25"/>
      <c r="F20" s="26">
        <v>0</v>
      </c>
      <c r="G20" s="26">
        <v>0</v>
      </c>
    </row>
    <row r="21" spans="1:7" ht="18" customHeight="1" x14ac:dyDescent="0.4">
      <c r="A21" s="5">
        <v>2</v>
      </c>
      <c r="B21" s="5">
        <v>2</v>
      </c>
      <c r="C21" s="5">
        <v>6</v>
      </c>
      <c r="D21" s="24" t="s">
        <v>19</v>
      </c>
      <c r="E21" s="25"/>
      <c r="F21" s="26">
        <v>0</v>
      </c>
      <c r="G21" s="26">
        <v>0</v>
      </c>
    </row>
    <row r="22" spans="1:7" ht="18" customHeight="1" x14ac:dyDescent="0.4">
      <c r="D22" s="24" t="s">
        <v>15</v>
      </c>
      <c r="E22" s="25"/>
      <c r="F22" s="26"/>
      <c r="G22" s="26"/>
    </row>
    <row r="23" spans="1:7" ht="6" customHeight="1" x14ac:dyDescent="0.4">
      <c r="D23" s="15"/>
      <c r="F23" s="23"/>
      <c r="G23" s="23"/>
    </row>
    <row r="24" spans="1:7" x14ac:dyDescent="0.4">
      <c r="A24" s="5">
        <v>2</v>
      </c>
      <c r="B24" s="5">
        <v>3</v>
      </c>
      <c r="D24" s="14" t="s">
        <v>20</v>
      </c>
      <c r="F24" s="22">
        <f>SUM(F25:F27)</f>
        <v>0</v>
      </c>
      <c r="G24" s="22">
        <f>SUM(G25:G27)</f>
        <v>0</v>
      </c>
    </row>
    <row r="25" spans="1:7" ht="18" customHeight="1" x14ac:dyDescent="0.4">
      <c r="A25" s="5">
        <v>2</v>
      </c>
      <c r="B25" s="5">
        <v>3</v>
      </c>
      <c r="C25" s="5">
        <v>1</v>
      </c>
      <c r="D25" s="24" t="s">
        <v>21</v>
      </c>
      <c r="E25" s="25"/>
      <c r="F25" s="30">
        <v>0</v>
      </c>
      <c r="G25" s="30">
        <v>0</v>
      </c>
    </row>
    <row r="26" spans="1:7" ht="18" customHeight="1" x14ac:dyDescent="0.4">
      <c r="A26" s="5">
        <v>2</v>
      </c>
      <c r="B26" s="5">
        <v>3</v>
      </c>
      <c r="C26" s="5">
        <v>2</v>
      </c>
      <c r="D26" s="24" t="s">
        <v>40</v>
      </c>
      <c r="E26" s="25"/>
      <c r="F26" s="31">
        <v>0</v>
      </c>
      <c r="G26" s="31">
        <v>0</v>
      </c>
    </row>
    <row r="27" spans="1:7" ht="18" customHeight="1" x14ac:dyDescent="0.4">
      <c r="A27" s="5">
        <v>2</v>
      </c>
      <c r="B27" s="5">
        <v>3</v>
      </c>
      <c r="C27" s="5">
        <v>3</v>
      </c>
      <c r="D27" s="28" t="s">
        <v>15</v>
      </c>
      <c r="E27" s="25"/>
      <c r="F27" s="31">
        <v>0</v>
      </c>
      <c r="G27" s="31">
        <v>0</v>
      </c>
    </row>
    <row r="28" spans="1:7" ht="12" customHeight="1" thickBot="1" x14ac:dyDescent="0.45">
      <c r="D28" s="14"/>
      <c r="F28" s="21"/>
      <c r="G28" s="21"/>
    </row>
    <row r="29" spans="1:7" s="10" customFormat="1" ht="21.6" thickBot="1" x14ac:dyDescent="0.45">
      <c r="A29" s="153">
        <v>3</v>
      </c>
      <c r="B29" s="7"/>
      <c r="C29" s="7"/>
      <c r="D29" s="8" t="s">
        <v>23</v>
      </c>
      <c r="E29" s="9"/>
      <c r="F29" s="19">
        <f>F30+F35+F42+F47</f>
        <v>9285.5600000000013</v>
      </c>
      <c r="G29" s="20">
        <f>G30+G35+G42+G47</f>
        <v>7449.77</v>
      </c>
    </row>
    <row r="30" spans="1:7" x14ac:dyDescent="0.4">
      <c r="A30" s="5">
        <v>3</v>
      </c>
      <c r="B30" s="5">
        <v>1</v>
      </c>
      <c r="D30" s="14" t="s">
        <v>24</v>
      </c>
      <c r="F30" s="22">
        <f>SUM(F31:F33)</f>
        <v>300</v>
      </c>
      <c r="G30" s="22">
        <f>SUM(G31:G33)</f>
        <v>1000</v>
      </c>
    </row>
    <row r="31" spans="1:7" ht="18" customHeight="1" x14ac:dyDescent="0.4">
      <c r="A31" s="5">
        <v>3</v>
      </c>
      <c r="B31" s="5">
        <v>1</v>
      </c>
      <c r="C31" s="5">
        <v>1</v>
      </c>
      <c r="D31" s="24" t="s">
        <v>25</v>
      </c>
      <c r="E31" s="25"/>
      <c r="F31" s="29">
        <v>300</v>
      </c>
      <c r="G31" s="29">
        <v>1000</v>
      </c>
    </row>
    <row r="32" spans="1:7" ht="18" customHeight="1" x14ac:dyDescent="0.4">
      <c r="A32" s="5">
        <v>3</v>
      </c>
      <c r="B32" s="5">
        <v>1</v>
      </c>
      <c r="C32" s="5">
        <v>2</v>
      </c>
      <c r="D32" s="24" t="s">
        <v>26</v>
      </c>
      <c r="E32" s="25"/>
      <c r="F32" s="26"/>
      <c r="G32" s="26"/>
    </row>
    <row r="33" spans="1:7" ht="18" customHeight="1" x14ac:dyDescent="0.4">
      <c r="A33" s="5">
        <v>3</v>
      </c>
      <c r="B33" s="5">
        <v>1</v>
      </c>
      <c r="C33" s="5">
        <v>3</v>
      </c>
      <c r="D33" s="28" t="s">
        <v>15</v>
      </c>
      <c r="E33" s="25"/>
      <c r="F33" s="26">
        <v>0</v>
      </c>
      <c r="G33" s="26">
        <v>0</v>
      </c>
    </row>
    <row r="34" spans="1:7" ht="6" customHeight="1" x14ac:dyDescent="0.4">
      <c r="F34" s="23"/>
      <c r="G34" s="23"/>
    </row>
    <row r="35" spans="1:7" x14ac:dyDescent="0.4">
      <c r="A35" s="5">
        <v>3</v>
      </c>
      <c r="B35" s="5">
        <v>2</v>
      </c>
      <c r="D35" s="14" t="s">
        <v>27</v>
      </c>
      <c r="F35" s="22">
        <f>SUM(F36:F40)</f>
        <v>1243</v>
      </c>
      <c r="G35" s="22">
        <f>SUM(G36:G40)</f>
        <v>1317.25</v>
      </c>
    </row>
    <row r="36" spans="1:7" ht="18" customHeight="1" x14ac:dyDescent="0.4">
      <c r="A36" s="5">
        <v>3</v>
      </c>
      <c r="B36" s="5">
        <v>2</v>
      </c>
      <c r="C36" s="5">
        <v>1</v>
      </c>
      <c r="D36" s="24" t="s">
        <v>28</v>
      </c>
      <c r="E36" s="25"/>
      <c r="F36" s="29">
        <v>1243</v>
      </c>
      <c r="G36" s="29">
        <v>1317.25</v>
      </c>
    </row>
    <row r="37" spans="1:7" ht="18" customHeight="1" x14ac:dyDescent="0.4">
      <c r="A37" s="5">
        <v>3</v>
      </c>
      <c r="B37" s="5">
        <v>2</v>
      </c>
      <c r="C37" s="5">
        <v>2</v>
      </c>
      <c r="D37" s="24" t="s">
        <v>41</v>
      </c>
      <c r="E37" s="25"/>
      <c r="F37" s="26">
        <v>0</v>
      </c>
      <c r="G37" s="26">
        <v>0</v>
      </c>
    </row>
    <row r="38" spans="1:7" ht="18" customHeight="1" x14ac:dyDescent="0.4">
      <c r="A38" s="5">
        <v>3</v>
      </c>
      <c r="B38" s="5">
        <v>2</v>
      </c>
      <c r="C38" s="5">
        <v>3</v>
      </c>
      <c r="D38" s="24" t="s">
        <v>29</v>
      </c>
      <c r="E38" s="25"/>
      <c r="F38" s="26">
        <v>0</v>
      </c>
      <c r="G38" s="26">
        <v>0</v>
      </c>
    </row>
    <row r="39" spans="1:7" ht="18" customHeight="1" x14ac:dyDescent="0.4">
      <c r="A39" s="5">
        <v>3</v>
      </c>
      <c r="B39" s="5">
        <v>2</v>
      </c>
      <c r="C39" s="5">
        <v>4</v>
      </c>
      <c r="D39" s="24" t="s">
        <v>42</v>
      </c>
      <c r="E39" s="25"/>
      <c r="F39" s="26"/>
      <c r="G39" s="26"/>
    </row>
    <row r="40" spans="1:7" ht="18" customHeight="1" x14ac:dyDescent="0.4">
      <c r="A40" s="5">
        <v>3</v>
      </c>
      <c r="B40" s="5">
        <v>2</v>
      </c>
      <c r="C40" s="5">
        <v>5</v>
      </c>
      <c r="D40" s="28" t="s">
        <v>15</v>
      </c>
      <c r="E40" s="25"/>
      <c r="F40" s="26">
        <v>0</v>
      </c>
      <c r="G40" s="26">
        <v>0</v>
      </c>
    </row>
    <row r="41" spans="1:7" ht="6" customHeight="1" x14ac:dyDescent="0.4">
      <c r="D41" s="14"/>
      <c r="F41" s="23"/>
      <c r="G41" s="23"/>
    </row>
    <row r="42" spans="1:7" x14ac:dyDescent="0.4">
      <c r="A42" s="5">
        <v>3</v>
      </c>
      <c r="B42" s="5">
        <v>3</v>
      </c>
      <c r="D42" s="14" t="s">
        <v>43</v>
      </c>
      <c r="F42" s="22">
        <f>SUM(F43:F45)</f>
        <v>0</v>
      </c>
      <c r="G42" s="22">
        <f>SUM(G43:G45)</f>
        <v>0</v>
      </c>
    </row>
    <row r="43" spans="1:7" ht="18" customHeight="1" x14ac:dyDescent="0.4">
      <c r="A43" s="5">
        <v>3</v>
      </c>
      <c r="B43" s="5">
        <v>3</v>
      </c>
      <c r="C43" s="5">
        <v>1</v>
      </c>
      <c r="D43" s="24" t="s">
        <v>21</v>
      </c>
      <c r="E43" s="25"/>
      <c r="F43" s="26">
        <v>0</v>
      </c>
      <c r="G43" s="26">
        <v>0</v>
      </c>
    </row>
    <row r="44" spans="1:7" ht="18" customHeight="1" x14ac:dyDescent="0.4">
      <c r="A44" s="5">
        <v>3</v>
      </c>
      <c r="B44" s="5">
        <v>3</v>
      </c>
      <c r="C44" s="5">
        <v>2</v>
      </c>
      <c r="D44" s="24" t="s">
        <v>22</v>
      </c>
      <c r="E44" s="25"/>
      <c r="F44" s="26"/>
      <c r="G44" s="26"/>
    </row>
    <row r="45" spans="1:7" ht="18" customHeight="1" x14ac:dyDescent="0.4">
      <c r="A45" s="5">
        <v>3</v>
      </c>
      <c r="B45" s="5">
        <v>3</v>
      </c>
      <c r="C45" s="5">
        <v>3</v>
      </c>
      <c r="D45" s="28" t="s">
        <v>15</v>
      </c>
      <c r="E45" s="25"/>
      <c r="F45" s="26">
        <v>0</v>
      </c>
      <c r="G45" s="26">
        <v>0</v>
      </c>
    </row>
    <row r="46" spans="1:7" ht="6" customHeight="1" x14ac:dyDescent="0.4">
      <c r="F46" s="23"/>
      <c r="G46" s="23"/>
    </row>
    <row r="47" spans="1:7" x14ac:dyDescent="0.4">
      <c r="A47" s="5">
        <v>3</v>
      </c>
      <c r="B47" s="5">
        <v>4</v>
      </c>
      <c r="D47" s="14" t="s">
        <v>30</v>
      </c>
      <c r="F47" s="22">
        <f>SUM(F48:F50)</f>
        <v>7742.56</v>
      </c>
      <c r="G47" s="22">
        <f>SUM(G48:G50)</f>
        <v>5132.5200000000004</v>
      </c>
    </row>
    <row r="48" spans="1:7" ht="18" customHeight="1" x14ac:dyDescent="0.4">
      <c r="A48" s="5">
        <v>3</v>
      </c>
      <c r="B48" s="5">
        <v>4</v>
      </c>
      <c r="C48" s="5">
        <v>1</v>
      </c>
      <c r="D48" s="24" t="s">
        <v>31</v>
      </c>
      <c r="E48" s="25"/>
      <c r="F48" s="31">
        <v>7656.76</v>
      </c>
      <c r="G48" s="31">
        <v>1693.44</v>
      </c>
    </row>
    <row r="49" spans="1:7" ht="18" customHeight="1" x14ac:dyDescent="0.4">
      <c r="A49" s="5">
        <v>3</v>
      </c>
      <c r="B49" s="5">
        <v>4</v>
      </c>
      <c r="C49" s="5">
        <v>2</v>
      </c>
      <c r="D49" s="24" t="s">
        <v>32</v>
      </c>
      <c r="E49" s="25"/>
      <c r="F49" s="31">
        <v>85.8</v>
      </c>
      <c r="G49" s="31">
        <v>3439.08</v>
      </c>
    </row>
    <row r="50" spans="1:7" ht="18" customHeight="1" x14ac:dyDescent="0.4">
      <c r="A50" s="5">
        <v>3</v>
      </c>
      <c r="B50" s="5">
        <v>4</v>
      </c>
      <c r="C50" s="5">
        <v>3</v>
      </c>
      <c r="D50" s="24" t="s">
        <v>15</v>
      </c>
      <c r="E50" s="25"/>
      <c r="F50" s="31">
        <v>0</v>
      </c>
      <c r="G50" s="31">
        <v>0</v>
      </c>
    </row>
    <row r="51" spans="1:7" ht="12" customHeight="1" thickBot="1" x14ac:dyDescent="0.45">
      <c r="F51" s="21"/>
      <c r="G51" s="21"/>
    </row>
    <row r="52" spans="1:7" s="10" customFormat="1" ht="21.6" thickBot="1" x14ac:dyDescent="0.45">
      <c r="A52" s="153">
        <v>4</v>
      </c>
      <c r="B52" s="7"/>
      <c r="C52" s="7"/>
      <c r="D52" s="8" t="s">
        <v>33</v>
      </c>
      <c r="E52" s="9"/>
      <c r="F52" s="19">
        <f>SUM(F53:F54)</f>
        <v>0</v>
      </c>
      <c r="G52" s="20">
        <f>SUM(G53:G54)</f>
        <v>0</v>
      </c>
    </row>
    <row r="53" spans="1:7" ht="18" customHeight="1" x14ac:dyDescent="0.4">
      <c r="A53" s="7">
        <v>4</v>
      </c>
      <c r="B53" s="5">
        <v>1</v>
      </c>
      <c r="C53" s="5">
        <v>1</v>
      </c>
      <c r="D53" s="25" t="s">
        <v>34</v>
      </c>
      <c r="E53" s="25"/>
      <c r="F53" s="32">
        <v>0</v>
      </c>
      <c r="G53" s="32">
        <v>0</v>
      </c>
    </row>
    <row r="54" spans="1:7" ht="18" customHeight="1" x14ac:dyDescent="0.4">
      <c r="A54" s="7">
        <v>4</v>
      </c>
      <c r="B54" s="5">
        <v>1</v>
      </c>
      <c r="C54" s="5">
        <v>2</v>
      </c>
      <c r="D54" s="25" t="s">
        <v>35</v>
      </c>
      <c r="E54" s="25"/>
      <c r="F54" s="26">
        <v>0</v>
      </c>
      <c r="G54" s="26">
        <v>0</v>
      </c>
    </row>
    <row r="55" spans="1:7" ht="12" customHeight="1" thickBot="1" x14ac:dyDescent="0.45">
      <c r="F55" s="21"/>
      <c r="G55" s="21"/>
    </row>
    <row r="56" spans="1:7" s="10" customFormat="1" ht="21.6" thickBot="1" x14ac:dyDescent="0.45">
      <c r="A56" s="7"/>
      <c r="B56" s="7"/>
      <c r="C56" s="7"/>
      <c r="D56" s="18" t="s">
        <v>36</v>
      </c>
      <c r="E56" s="9"/>
      <c r="F56" s="19">
        <f>F4+F6+F29+F52</f>
        <v>9285.5600000000013</v>
      </c>
      <c r="G56" s="20">
        <f>G4+G6+G29+G52</f>
        <v>7449.77</v>
      </c>
    </row>
  </sheetData>
  <sheetProtection sheet="1" objects="1" scenarios="1"/>
  <mergeCells count="3">
    <mergeCell ref="E2:G2"/>
    <mergeCell ref="D1:G1"/>
    <mergeCell ref="A3:C3"/>
  </mergeCells>
  <printOptions horizontalCentered="1"/>
  <pageMargins left="0.9055118110236221" right="0.70866141732283472" top="0.74803149606299213" bottom="0.74803149606299213" header="0.31496062992125984" footer="0.31496062992125984"/>
  <pageSetup paperSize="9" scale="78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opLeftCell="A22" workbookViewId="0">
      <selection activeCell="D1" sqref="D1:G1"/>
    </sheetView>
  </sheetViews>
  <sheetFormatPr defaultRowHeight="21" x14ac:dyDescent="0.4"/>
  <cols>
    <col min="1" max="1" width="5.5546875" style="5" bestFit="1" customWidth="1"/>
    <col min="2" max="3" width="2.88671875" style="5" bestFit="1" customWidth="1"/>
    <col min="4" max="4" width="61.88671875" customWidth="1"/>
    <col min="6" max="7" width="13.6640625" customWidth="1"/>
  </cols>
  <sheetData>
    <row r="1" spans="1:7" s="6" customFormat="1" ht="21" customHeight="1" x14ac:dyDescent="0.5">
      <c r="A1" s="5"/>
      <c r="B1" s="5"/>
      <c r="C1" s="5"/>
      <c r="D1" s="178" t="s">
        <v>258</v>
      </c>
      <c r="E1" s="178"/>
      <c r="F1" s="178"/>
      <c r="G1" s="178"/>
    </row>
    <row r="2" spans="1:7" s="6" customFormat="1" ht="21" customHeight="1" thickBot="1" x14ac:dyDescent="0.55000000000000004">
      <c r="A2" s="5"/>
      <c r="B2" s="5"/>
      <c r="C2" s="5"/>
      <c r="D2" s="17" t="s">
        <v>5</v>
      </c>
      <c r="E2" s="177" t="str">
        <f>Frontespizio!F23</f>
        <v>31.12.2020</v>
      </c>
      <c r="F2" s="177"/>
      <c r="G2" s="177"/>
    </row>
    <row r="3" spans="1:7" s="6" customFormat="1" ht="21" customHeight="1" thickBot="1" x14ac:dyDescent="0.55000000000000004">
      <c r="A3" s="179" t="s">
        <v>7</v>
      </c>
      <c r="B3" s="179"/>
      <c r="C3" s="179"/>
      <c r="D3" s="16" t="s">
        <v>243</v>
      </c>
      <c r="F3" s="33">
        <f>'Attivo patr.'!F3</f>
        <v>2020</v>
      </c>
      <c r="G3" s="34">
        <f>'Attivo patr.'!G3</f>
        <v>2019</v>
      </c>
    </row>
    <row r="4" spans="1:7" s="10" customFormat="1" ht="21.6" thickBot="1" x14ac:dyDescent="0.45">
      <c r="A4" s="153">
        <v>10</v>
      </c>
      <c r="B4" s="7"/>
      <c r="C4" s="7"/>
      <c r="D4" s="8" t="s">
        <v>44</v>
      </c>
      <c r="E4" s="35"/>
      <c r="F4" s="43">
        <f>F5+F8+F13</f>
        <v>2610.21</v>
      </c>
      <c r="G4" s="20">
        <f>G5+G8+G13</f>
        <v>-4214.67</v>
      </c>
    </row>
    <row r="5" spans="1:7" x14ac:dyDescent="0.4">
      <c r="A5" s="5">
        <f>A$4</f>
        <v>10</v>
      </c>
      <c r="B5" s="5">
        <v>1</v>
      </c>
      <c r="D5" s="36" t="s">
        <v>45</v>
      </c>
      <c r="E5" s="13"/>
      <c r="F5" s="22">
        <f>SUM(F6)</f>
        <v>0</v>
      </c>
      <c r="G5" s="22">
        <f>SUM(G6)</f>
        <v>0</v>
      </c>
    </row>
    <row r="6" spans="1:7" ht="18" customHeight="1" x14ac:dyDescent="0.4">
      <c r="A6" s="5">
        <f>A$4</f>
        <v>10</v>
      </c>
      <c r="B6" s="5">
        <v>1</v>
      </c>
      <c r="C6" s="5">
        <v>1</v>
      </c>
      <c r="D6" s="48" t="s">
        <v>46</v>
      </c>
      <c r="E6" s="49"/>
      <c r="F6" s="29"/>
      <c r="G6" s="29"/>
    </row>
    <row r="7" spans="1:7" ht="6" customHeight="1" x14ac:dyDescent="0.4">
      <c r="F7" s="23"/>
      <c r="G7" s="23"/>
    </row>
    <row r="8" spans="1:7" x14ac:dyDescent="0.4">
      <c r="A8" s="5">
        <f t="shared" ref="A8:A20" si="0">A$4</f>
        <v>10</v>
      </c>
      <c r="B8" s="5">
        <v>2</v>
      </c>
      <c r="D8" s="36" t="s">
        <v>47</v>
      </c>
      <c r="E8" s="13"/>
      <c r="F8" s="22">
        <f>SUM(F9:F11)</f>
        <v>0</v>
      </c>
      <c r="G8" s="22">
        <f>SUM(G9:G11)</f>
        <v>0</v>
      </c>
    </row>
    <row r="9" spans="1:7" ht="18" customHeight="1" x14ac:dyDescent="0.4">
      <c r="A9" s="5">
        <f t="shared" si="0"/>
        <v>10</v>
      </c>
      <c r="B9" s="5">
        <v>2</v>
      </c>
      <c r="C9" s="5">
        <v>1</v>
      </c>
      <c r="D9" s="49" t="s">
        <v>48</v>
      </c>
      <c r="E9" s="49"/>
      <c r="F9" s="26">
        <v>0</v>
      </c>
      <c r="G9" s="26">
        <v>0</v>
      </c>
    </row>
    <row r="10" spans="1:7" ht="18" customHeight="1" x14ac:dyDescent="0.4">
      <c r="A10" s="5">
        <f t="shared" si="0"/>
        <v>10</v>
      </c>
      <c r="B10" s="5">
        <v>2</v>
      </c>
      <c r="C10" s="5">
        <v>2</v>
      </c>
      <c r="D10" s="49" t="s">
        <v>49</v>
      </c>
      <c r="E10" s="49"/>
      <c r="F10" s="26"/>
      <c r="G10" s="26"/>
    </row>
    <row r="11" spans="1:7" ht="18" customHeight="1" x14ac:dyDescent="0.4">
      <c r="A11" s="5">
        <f t="shared" si="0"/>
        <v>10</v>
      </c>
      <c r="B11" s="5">
        <v>2</v>
      </c>
      <c r="C11" s="5">
        <v>3</v>
      </c>
      <c r="D11" s="49" t="s">
        <v>15</v>
      </c>
      <c r="E11" s="49"/>
      <c r="F11" s="26">
        <v>0</v>
      </c>
      <c r="G11" s="26">
        <v>0</v>
      </c>
    </row>
    <row r="12" spans="1:7" ht="6" customHeight="1" x14ac:dyDescent="0.4">
      <c r="D12" s="36"/>
      <c r="E12" s="13"/>
      <c r="F12" s="23"/>
      <c r="G12" s="23"/>
    </row>
    <row r="13" spans="1:7" x14ac:dyDescent="0.4">
      <c r="A13" s="5">
        <f t="shared" si="0"/>
        <v>10</v>
      </c>
      <c r="B13" s="5">
        <v>3</v>
      </c>
      <c r="D13" s="36" t="s">
        <v>50</v>
      </c>
      <c r="E13" s="13"/>
      <c r="F13" s="22">
        <f>SUM(F14:F20)</f>
        <v>2610.21</v>
      </c>
      <c r="G13" s="22">
        <f>SUM(G14:G20)</f>
        <v>-4214.67</v>
      </c>
    </row>
    <row r="14" spans="1:7" ht="18" customHeight="1" x14ac:dyDescent="0.4">
      <c r="A14" s="5">
        <f t="shared" si="0"/>
        <v>10</v>
      </c>
      <c r="B14" s="5">
        <v>3</v>
      </c>
      <c r="C14" s="5">
        <v>1</v>
      </c>
      <c r="D14" s="163" t="s">
        <v>51</v>
      </c>
      <c r="E14" s="49"/>
      <c r="F14" s="162">
        <f>IF(Rendic.ONERI!F199&gt;0,Rendic.ONERI!F199,-Rendic.PROVENTI!F59)</f>
        <v>2610.21</v>
      </c>
      <c r="G14" s="162">
        <f>IF(Rendic.ONERI!G199&gt;0,Rendic.ONERI!G199,-Rendic.PROVENTI!G59)</f>
        <v>-4214.67</v>
      </c>
    </row>
    <row r="15" spans="1:7" ht="18" customHeight="1" x14ac:dyDescent="0.4">
      <c r="A15" s="5">
        <f t="shared" si="0"/>
        <v>10</v>
      </c>
      <c r="B15" s="5">
        <v>3</v>
      </c>
      <c r="C15" s="5">
        <v>2</v>
      </c>
      <c r="D15" s="49" t="s">
        <v>52</v>
      </c>
      <c r="E15" s="49"/>
      <c r="F15" s="26">
        <v>0</v>
      </c>
      <c r="G15" s="26">
        <v>0</v>
      </c>
    </row>
    <row r="16" spans="1:7" ht="18" customHeight="1" x14ac:dyDescent="0.4">
      <c r="A16" s="5">
        <f t="shared" si="0"/>
        <v>10</v>
      </c>
      <c r="B16" s="5">
        <v>3</v>
      </c>
      <c r="C16" s="5">
        <v>3</v>
      </c>
      <c r="D16" s="49" t="s">
        <v>69</v>
      </c>
      <c r="E16" s="49"/>
      <c r="F16" s="26">
        <v>0</v>
      </c>
      <c r="G16" s="26">
        <v>0</v>
      </c>
    </row>
    <row r="17" spans="1:7" ht="18" customHeight="1" x14ac:dyDescent="0.4">
      <c r="A17" s="5">
        <f t="shared" si="0"/>
        <v>10</v>
      </c>
      <c r="B17" s="5">
        <v>3</v>
      </c>
      <c r="C17" s="5">
        <v>4</v>
      </c>
      <c r="D17" s="49" t="s">
        <v>70</v>
      </c>
      <c r="E17" s="49"/>
      <c r="F17" s="26">
        <v>0</v>
      </c>
      <c r="G17" s="26">
        <v>0</v>
      </c>
    </row>
    <row r="18" spans="1:7" ht="18" customHeight="1" x14ac:dyDescent="0.4">
      <c r="A18" s="5">
        <f t="shared" si="0"/>
        <v>10</v>
      </c>
      <c r="B18" s="5">
        <v>3</v>
      </c>
      <c r="C18" s="5">
        <v>5</v>
      </c>
      <c r="D18" s="49" t="s">
        <v>53</v>
      </c>
      <c r="E18" s="49"/>
      <c r="F18" s="26">
        <v>0</v>
      </c>
      <c r="G18" s="26">
        <v>0</v>
      </c>
    </row>
    <row r="19" spans="1:7" ht="18" customHeight="1" x14ac:dyDescent="0.4">
      <c r="A19" s="5">
        <f t="shared" si="0"/>
        <v>10</v>
      </c>
      <c r="B19" s="5">
        <v>3</v>
      </c>
      <c r="C19" s="5">
        <v>6</v>
      </c>
      <c r="D19" s="49" t="s">
        <v>54</v>
      </c>
      <c r="E19" s="49"/>
      <c r="F19" s="26"/>
      <c r="G19" s="26"/>
    </row>
    <row r="20" spans="1:7" ht="18" customHeight="1" x14ac:dyDescent="0.4">
      <c r="A20" s="5">
        <f t="shared" si="0"/>
        <v>10</v>
      </c>
      <c r="B20" s="5">
        <v>3</v>
      </c>
      <c r="C20" s="5">
        <v>7</v>
      </c>
      <c r="D20" s="50" t="s">
        <v>15</v>
      </c>
      <c r="E20" s="49"/>
      <c r="F20" s="26">
        <v>0</v>
      </c>
      <c r="G20" s="26">
        <v>0</v>
      </c>
    </row>
    <row r="21" spans="1:7" ht="12" customHeight="1" thickBot="1" x14ac:dyDescent="0.45">
      <c r="D21" s="36"/>
      <c r="E21" s="13"/>
      <c r="F21" s="23"/>
      <c r="G21" s="23"/>
    </row>
    <row r="22" spans="1:7" s="10" customFormat="1" ht="21.6" thickBot="1" x14ac:dyDescent="0.45">
      <c r="A22" s="153">
        <v>11</v>
      </c>
      <c r="B22" s="7"/>
      <c r="C22" s="7"/>
      <c r="D22" s="8" t="s">
        <v>55</v>
      </c>
      <c r="E22" s="9"/>
      <c r="F22" s="43">
        <f>SUM(F23:F25)</f>
        <v>0</v>
      </c>
      <c r="G22" s="43">
        <f>SUM(G23:G25)</f>
        <v>0</v>
      </c>
    </row>
    <row r="23" spans="1:7" ht="18" customHeight="1" x14ac:dyDescent="0.4">
      <c r="A23" s="7">
        <f>A$22</f>
        <v>11</v>
      </c>
      <c r="B23" s="5">
        <v>1</v>
      </c>
      <c r="C23" s="5">
        <v>1</v>
      </c>
      <c r="D23" s="51" t="s">
        <v>56</v>
      </c>
      <c r="E23" s="49"/>
      <c r="F23" s="32">
        <v>0</v>
      </c>
      <c r="G23" s="32">
        <v>0</v>
      </c>
    </row>
    <row r="24" spans="1:7" ht="18" customHeight="1" x14ac:dyDescent="0.4">
      <c r="A24" s="7">
        <f t="shared" ref="A24:A25" si="1">A$22</f>
        <v>11</v>
      </c>
      <c r="B24" s="5">
        <v>1</v>
      </c>
      <c r="C24" s="5">
        <v>2</v>
      </c>
      <c r="D24" s="25" t="s">
        <v>57</v>
      </c>
      <c r="E24" s="25"/>
      <c r="F24" s="26"/>
      <c r="G24" s="26"/>
    </row>
    <row r="25" spans="1:7" ht="18" customHeight="1" x14ac:dyDescent="0.4">
      <c r="A25" s="7">
        <f t="shared" si="1"/>
        <v>11</v>
      </c>
      <c r="B25" s="5">
        <v>1</v>
      </c>
      <c r="C25" s="5">
        <v>3</v>
      </c>
      <c r="D25" s="25" t="s">
        <v>15</v>
      </c>
      <c r="E25" s="25"/>
      <c r="F25" s="26">
        <v>0</v>
      </c>
      <c r="G25" s="26">
        <v>0</v>
      </c>
    </row>
    <row r="26" spans="1:7" ht="12" customHeight="1" thickBot="1" x14ac:dyDescent="0.45">
      <c r="F26" s="23"/>
      <c r="G26" s="23"/>
    </row>
    <row r="27" spans="1:7" s="10" customFormat="1" ht="21.6" thickBot="1" x14ac:dyDescent="0.45">
      <c r="A27" s="153">
        <v>12</v>
      </c>
      <c r="B27" s="7"/>
      <c r="C27" s="7"/>
      <c r="D27" s="8" t="s">
        <v>58</v>
      </c>
      <c r="E27" s="9"/>
      <c r="F27" s="43">
        <f>SUM(F28:F29)</f>
        <v>0</v>
      </c>
      <c r="G27" s="20">
        <f>SUM(G28:G29)</f>
        <v>0</v>
      </c>
    </row>
    <row r="28" spans="1:7" ht="18" customHeight="1" x14ac:dyDescent="0.4">
      <c r="A28" s="7">
        <f>A$27</f>
        <v>12</v>
      </c>
      <c r="B28" s="5">
        <v>1</v>
      </c>
      <c r="C28" s="5">
        <v>1</v>
      </c>
      <c r="D28" s="25" t="s">
        <v>59</v>
      </c>
      <c r="E28" s="25"/>
      <c r="F28" s="32"/>
      <c r="G28" s="32"/>
    </row>
    <row r="29" spans="1:7" ht="18" customHeight="1" x14ac:dyDescent="0.4">
      <c r="A29" s="7">
        <f>A$27</f>
        <v>12</v>
      </c>
      <c r="B29" s="5">
        <v>1</v>
      </c>
      <c r="C29" s="5">
        <v>2</v>
      </c>
      <c r="D29" s="28" t="s">
        <v>15</v>
      </c>
      <c r="E29" s="25"/>
      <c r="F29" s="26">
        <v>0</v>
      </c>
      <c r="G29" s="26">
        <v>0</v>
      </c>
    </row>
    <row r="30" spans="1:7" ht="12" customHeight="1" thickBot="1" x14ac:dyDescent="0.45">
      <c r="F30" s="21"/>
      <c r="G30" s="21"/>
    </row>
    <row r="31" spans="1:7" s="10" customFormat="1" ht="21.6" thickBot="1" x14ac:dyDescent="0.45">
      <c r="A31" s="153">
        <v>13</v>
      </c>
      <c r="B31" s="7"/>
      <c r="C31" s="7"/>
      <c r="D31" s="8" t="s">
        <v>60</v>
      </c>
      <c r="E31" s="9"/>
      <c r="F31" s="43">
        <f>SUM(F32:F37)</f>
        <v>0</v>
      </c>
      <c r="G31" s="20">
        <f>SUM(G32:G37)</f>
        <v>0</v>
      </c>
    </row>
    <row r="32" spans="1:7" ht="18" customHeight="1" x14ac:dyDescent="0.4">
      <c r="A32" s="7">
        <f>A$31</f>
        <v>13</v>
      </c>
      <c r="B32" s="5">
        <v>1</v>
      </c>
      <c r="C32" s="5">
        <v>1</v>
      </c>
      <c r="D32" s="49" t="s">
        <v>61</v>
      </c>
      <c r="E32" s="25"/>
      <c r="F32" s="32">
        <v>0</v>
      </c>
      <c r="G32" s="32">
        <v>0</v>
      </c>
    </row>
    <row r="33" spans="1:7" ht="18" customHeight="1" x14ac:dyDescent="0.4">
      <c r="A33" s="7">
        <f t="shared" ref="A33:A37" si="2">A$31</f>
        <v>13</v>
      </c>
      <c r="B33" s="5">
        <v>1</v>
      </c>
      <c r="C33" s="5">
        <v>2</v>
      </c>
      <c r="D33" s="49" t="s">
        <v>62</v>
      </c>
      <c r="E33" s="25"/>
      <c r="F33" s="26">
        <v>0</v>
      </c>
      <c r="G33" s="26">
        <v>0</v>
      </c>
    </row>
    <row r="34" spans="1:7" ht="18" customHeight="1" x14ac:dyDescent="0.4">
      <c r="A34" s="7">
        <f t="shared" si="2"/>
        <v>13</v>
      </c>
      <c r="B34" s="5">
        <v>1</v>
      </c>
      <c r="C34" s="5">
        <v>3</v>
      </c>
      <c r="D34" s="49" t="s">
        <v>63</v>
      </c>
      <c r="E34" s="25"/>
      <c r="F34" s="26">
        <v>0</v>
      </c>
      <c r="G34" s="26">
        <v>0</v>
      </c>
    </row>
    <row r="35" spans="1:7" ht="18" customHeight="1" x14ac:dyDescent="0.4">
      <c r="A35" s="7">
        <f t="shared" si="2"/>
        <v>13</v>
      </c>
      <c r="B35" s="5">
        <v>1</v>
      </c>
      <c r="C35" s="5">
        <v>4</v>
      </c>
      <c r="D35" s="49" t="s">
        <v>64</v>
      </c>
      <c r="E35" s="25"/>
      <c r="F35" s="26">
        <v>0</v>
      </c>
      <c r="G35" s="26">
        <v>0</v>
      </c>
    </row>
    <row r="36" spans="1:7" ht="18" customHeight="1" x14ac:dyDescent="0.4">
      <c r="A36" s="7">
        <f t="shared" si="2"/>
        <v>13</v>
      </c>
      <c r="B36" s="5">
        <v>1</v>
      </c>
      <c r="C36" s="5">
        <v>5</v>
      </c>
      <c r="D36" s="49" t="s">
        <v>71</v>
      </c>
      <c r="E36" s="25"/>
      <c r="F36" s="26">
        <v>0</v>
      </c>
      <c r="G36" s="26">
        <v>0</v>
      </c>
    </row>
    <row r="37" spans="1:7" ht="18" customHeight="1" x14ac:dyDescent="0.4">
      <c r="A37" s="7">
        <f t="shared" si="2"/>
        <v>13</v>
      </c>
      <c r="B37" s="5">
        <v>1</v>
      </c>
      <c r="C37" s="5">
        <v>5</v>
      </c>
      <c r="D37" s="52" t="s">
        <v>72</v>
      </c>
      <c r="E37" s="25"/>
      <c r="F37" s="26"/>
      <c r="G37" s="26"/>
    </row>
    <row r="38" spans="1:7" ht="12" customHeight="1" thickBot="1" x14ac:dyDescent="0.45">
      <c r="F38" s="23"/>
      <c r="G38" s="23"/>
    </row>
    <row r="39" spans="1:7" s="10" customFormat="1" ht="21.6" thickBot="1" x14ac:dyDescent="0.45">
      <c r="A39" s="153">
        <v>14</v>
      </c>
      <c r="B39" s="7"/>
      <c r="C39" s="7"/>
      <c r="D39" s="8" t="s">
        <v>33</v>
      </c>
      <c r="E39" s="40"/>
      <c r="F39" s="43">
        <f>SUM(F40:F41)</f>
        <v>0</v>
      </c>
      <c r="G39" s="20">
        <f>SUM(G40:G41)</f>
        <v>0</v>
      </c>
    </row>
    <row r="40" spans="1:7" ht="18" customHeight="1" x14ac:dyDescent="0.4">
      <c r="A40" s="7">
        <f>A$39</f>
        <v>14</v>
      </c>
      <c r="B40" s="5">
        <v>1</v>
      </c>
      <c r="C40" s="5">
        <v>1</v>
      </c>
      <c r="D40" s="51" t="s">
        <v>65</v>
      </c>
      <c r="E40" s="49"/>
      <c r="F40" s="53">
        <v>0</v>
      </c>
      <c r="G40" s="54">
        <v>0</v>
      </c>
    </row>
    <row r="41" spans="1:7" ht="18" customHeight="1" x14ac:dyDescent="0.4">
      <c r="A41" s="7">
        <f>A$39</f>
        <v>14</v>
      </c>
      <c r="B41" s="5">
        <v>1</v>
      </c>
      <c r="C41" s="5">
        <v>2</v>
      </c>
      <c r="D41" s="51" t="s">
        <v>66</v>
      </c>
      <c r="E41" s="49"/>
      <c r="F41" s="53">
        <v>0</v>
      </c>
      <c r="G41" s="53">
        <v>0</v>
      </c>
    </row>
    <row r="42" spans="1:7" ht="12" customHeight="1" thickBot="1" x14ac:dyDescent="0.45">
      <c r="F42" s="44"/>
      <c r="G42" s="45"/>
    </row>
    <row r="43" spans="1:7" s="42" customFormat="1" ht="21.6" thickBot="1" x14ac:dyDescent="0.45">
      <c r="A43" s="5"/>
      <c r="B43" s="5"/>
      <c r="C43" s="5"/>
      <c r="D43" s="18" t="s">
        <v>73</v>
      </c>
      <c r="E43" s="41"/>
      <c r="F43" s="46">
        <f>F22+F27+F31+F39</f>
        <v>0</v>
      </c>
      <c r="G43" s="47">
        <f>G22+G27+G31+G39</f>
        <v>0</v>
      </c>
    </row>
    <row r="44" spans="1:7" ht="21.6" thickBot="1" x14ac:dyDescent="0.45">
      <c r="D44" s="18" t="s">
        <v>244</v>
      </c>
      <c r="E44" s="41"/>
      <c r="F44" s="46">
        <f>F4+F43</f>
        <v>2610.21</v>
      </c>
      <c r="G44" s="47">
        <f>G4+G43</f>
        <v>-4214.67</v>
      </c>
    </row>
  </sheetData>
  <sheetProtection sheet="1" objects="1" scenarios="1"/>
  <mergeCells count="3">
    <mergeCell ref="D1:G1"/>
    <mergeCell ref="E2:G2"/>
    <mergeCell ref="A3:C3"/>
  </mergeCells>
  <printOptions horizontalCentered="1"/>
  <pageMargins left="0.9055118110236221" right="0.70866141732283472" top="0.74803149606299213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1"/>
  <sheetViews>
    <sheetView topLeftCell="A173" workbookViewId="0">
      <selection activeCell="G73" sqref="G73"/>
    </sheetView>
  </sheetViews>
  <sheetFormatPr defaultRowHeight="21" x14ac:dyDescent="0.4"/>
  <cols>
    <col min="1" max="3" width="4.44140625" style="5" bestFit="1" customWidth="1"/>
    <col min="4" max="4" width="61.33203125" customWidth="1"/>
    <col min="5" max="5" width="9.109375" style="55"/>
    <col min="6" max="7" width="15.109375" bestFit="1" customWidth="1"/>
  </cols>
  <sheetData>
    <row r="1" spans="1:8" s="105" customFormat="1" ht="21" customHeight="1" x14ac:dyDescent="0.3">
      <c r="A1" s="104"/>
      <c r="B1" s="104"/>
      <c r="C1" s="104"/>
      <c r="D1" s="178" t="s">
        <v>4</v>
      </c>
      <c r="E1" s="178"/>
      <c r="F1" s="178"/>
      <c r="G1" s="178"/>
    </row>
    <row r="2" spans="1:8" s="105" customFormat="1" ht="21" customHeight="1" thickBot="1" x14ac:dyDescent="0.35">
      <c r="A2" s="104"/>
      <c r="B2" s="104"/>
      <c r="C2" s="104"/>
      <c r="D2" s="17" t="s">
        <v>196</v>
      </c>
      <c r="E2" s="180" t="str">
        <f>Frontespizio!F23</f>
        <v>31.12.2020</v>
      </c>
      <c r="F2" s="180"/>
      <c r="G2" s="180"/>
    </row>
    <row r="3" spans="1:8" s="105" customFormat="1" ht="21" customHeight="1" thickBot="1" x14ac:dyDescent="0.35">
      <c r="A3" s="181" t="s">
        <v>7</v>
      </c>
      <c r="B3" s="181"/>
      <c r="C3" s="181"/>
      <c r="D3" s="16" t="s">
        <v>208</v>
      </c>
      <c r="F3" s="33">
        <f>'Attivo patr.'!F3</f>
        <v>2020</v>
      </c>
      <c r="G3" s="34">
        <f>'Attivo patr.'!G3</f>
        <v>2019</v>
      </c>
    </row>
    <row r="4" spans="1:8" s="57" customFormat="1" ht="21.6" thickBot="1" x14ac:dyDescent="0.45">
      <c r="A4" s="151">
        <v>20</v>
      </c>
      <c r="B4" s="7"/>
      <c r="C4" s="7"/>
      <c r="D4" s="106" t="s">
        <v>74</v>
      </c>
      <c r="E4" s="56"/>
      <c r="F4" s="107">
        <f>F5+F9+F13+F31+F38+F45+F52+F69+F78+F82+F85+F88+F93+F98</f>
        <v>7355.9</v>
      </c>
      <c r="G4" s="108">
        <f>G5+G9+G13+G31+G38+G45+G52+G69+G78+G82+G85+G88+G93+G98</f>
        <v>13811.49</v>
      </c>
    </row>
    <row r="5" spans="1:8" s="63" customFormat="1" x14ac:dyDescent="0.4">
      <c r="A5" s="5">
        <f>A$4</f>
        <v>20</v>
      </c>
      <c r="B5" s="5">
        <v>1</v>
      </c>
      <c r="C5" s="5"/>
      <c r="D5" s="59" t="s">
        <v>75</v>
      </c>
      <c r="E5" s="60"/>
      <c r="F5" s="83">
        <f>SUM(F6:F7)</f>
        <v>0</v>
      </c>
      <c r="G5" s="84">
        <f>SUM(G6:G7)</f>
        <v>0</v>
      </c>
      <c r="H5" s="62"/>
    </row>
    <row r="6" spans="1:8" s="14" customFormat="1" ht="18" customHeight="1" x14ac:dyDescent="0.4">
      <c r="A6" s="5">
        <f t="shared" ref="A6:A69" si="0">A$4</f>
        <v>20</v>
      </c>
      <c r="B6" s="5">
        <v>1</v>
      </c>
      <c r="C6" s="5">
        <v>1</v>
      </c>
      <c r="D6" s="120" t="s">
        <v>76</v>
      </c>
      <c r="E6" s="121"/>
      <c r="F6" s="122">
        <v>0</v>
      </c>
      <c r="G6" s="123">
        <v>0</v>
      </c>
      <c r="H6" s="12"/>
    </row>
    <row r="7" spans="1:8" s="14" customFormat="1" ht="18" customHeight="1" x14ac:dyDescent="0.4">
      <c r="A7" s="5">
        <f t="shared" si="0"/>
        <v>20</v>
      </c>
      <c r="B7" s="5">
        <v>1</v>
      </c>
      <c r="C7" s="5">
        <v>2</v>
      </c>
      <c r="D7" s="120" t="s">
        <v>15</v>
      </c>
      <c r="E7" s="121"/>
      <c r="F7" s="124">
        <v>0</v>
      </c>
      <c r="G7" s="125">
        <v>0</v>
      </c>
      <c r="H7" s="12"/>
    </row>
    <row r="8" spans="1:8" ht="6" customHeight="1" x14ac:dyDescent="0.4">
      <c r="D8" s="36"/>
      <c r="E8" s="58"/>
      <c r="F8" s="81"/>
      <c r="G8" s="82"/>
    </row>
    <row r="9" spans="1:8" s="68" customFormat="1" x14ac:dyDescent="0.4">
      <c r="A9" s="5">
        <f t="shared" si="0"/>
        <v>20</v>
      </c>
      <c r="B9" s="5">
        <v>2</v>
      </c>
      <c r="C9" s="5"/>
      <c r="D9" s="59" t="s">
        <v>77</v>
      </c>
      <c r="E9" s="67"/>
      <c r="F9" s="87">
        <f>SUM(F10:F11)</f>
        <v>500</v>
      </c>
      <c r="G9" s="88">
        <f>SUM(G10:G11)</f>
        <v>228</v>
      </c>
    </row>
    <row r="10" spans="1:8" ht="18" customHeight="1" x14ac:dyDescent="0.4">
      <c r="A10" s="5">
        <f t="shared" si="0"/>
        <v>20</v>
      </c>
      <c r="B10" s="5">
        <v>2</v>
      </c>
      <c r="C10" s="5">
        <v>1</v>
      </c>
      <c r="D10" s="48" t="s">
        <v>78</v>
      </c>
      <c r="E10" s="126"/>
      <c r="F10" s="127">
        <v>0</v>
      </c>
      <c r="G10" s="128">
        <v>228</v>
      </c>
    </row>
    <row r="11" spans="1:8" ht="18" customHeight="1" x14ac:dyDescent="0.4">
      <c r="A11" s="5">
        <f t="shared" si="0"/>
        <v>20</v>
      </c>
      <c r="B11" s="5">
        <v>2</v>
      </c>
      <c r="C11" s="5">
        <v>2</v>
      </c>
      <c r="D11" s="50" t="s">
        <v>255</v>
      </c>
      <c r="E11" s="126"/>
      <c r="F11" s="127">
        <v>500</v>
      </c>
      <c r="G11" s="128">
        <v>0</v>
      </c>
    </row>
    <row r="12" spans="1:8" ht="6" customHeight="1" x14ac:dyDescent="0.4">
      <c r="D12" s="36"/>
      <c r="E12" s="58"/>
      <c r="F12" s="81"/>
      <c r="G12" s="82"/>
    </row>
    <row r="13" spans="1:8" s="63" customFormat="1" x14ac:dyDescent="0.4">
      <c r="A13" s="5">
        <f t="shared" si="0"/>
        <v>20</v>
      </c>
      <c r="B13" s="5">
        <v>3</v>
      </c>
      <c r="C13" s="5"/>
      <c r="D13" s="59" t="s">
        <v>79</v>
      </c>
      <c r="E13" s="60"/>
      <c r="F13" s="87">
        <f>SUM(F14:F29)</f>
        <v>4986.8</v>
      </c>
      <c r="G13" s="88">
        <f>SUM(G14:G29)</f>
        <v>11288.15</v>
      </c>
    </row>
    <row r="14" spans="1:8" ht="18" customHeight="1" x14ac:dyDescent="0.4">
      <c r="A14" s="5">
        <f t="shared" si="0"/>
        <v>20</v>
      </c>
      <c r="B14" s="5">
        <v>3</v>
      </c>
      <c r="C14" s="5">
        <v>1</v>
      </c>
      <c r="D14" s="51" t="s">
        <v>197</v>
      </c>
      <c r="E14" s="126"/>
      <c r="F14" s="129">
        <v>0</v>
      </c>
      <c r="G14" s="130">
        <v>535.58000000000004</v>
      </c>
    </row>
    <row r="15" spans="1:8" ht="18" customHeight="1" x14ac:dyDescent="0.4">
      <c r="A15" s="5">
        <f t="shared" si="0"/>
        <v>20</v>
      </c>
      <c r="B15" s="5">
        <v>3</v>
      </c>
      <c r="C15" s="5">
        <v>2</v>
      </c>
      <c r="D15" s="51" t="s">
        <v>80</v>
      </c>
      <c r="E15" s="126"/>
      <c r="F15" s="129">
        <v>0</v>
      </c>
      <c r="G15" s="130">
        <v>30</v>
      </c>
    </row>
    <row r="16" spans="1:8" ht="18" customHeight="1" x14ac:dyDescent="0.4">
      <c r="A16" s="5">
        <f t="shared" si="0"/>
        <v>20</v>
      </c>
      <c r="B16" s="5">
        <v>3</v>
      </c>
      <c r="C16" s="5">
        <v>3</v>
      </c>
      <c r="D16" s="51" t="s">
        <v>81</v>
      </c>
      <c r="E16" s="126"/>
      <c r="F16" s="129">
        <v>2951.31</v>
      </c>
      <c r="G16" s="130">
        <v>956.27</v>
      </c>
    </row>
    <row r="17" spans="1:7" ht="18" customHeight="1" x14ac:dyDescent="0.4">
      <c r="A17" s="5">
        <f t="shared" si="0"/>
        <v>20</v>
      </c>
      <c r="B17" s="5">
        <v>3</v>
      </c>
      <c r="C17" s="5">
        <v>4</v>
      </c>
      <c r="D17" s="51" t="s">
        <v>82</v>
      </c>
      <c r="E17" s="126"/>
      <c r="F17" s="129">
        <v>0</v>
      </c>
      <c r="G17" s="130">
        <v>7971.5</v>
      </c>
    </row>
    <row r="18" spans="1:7" ht="18" customHeight="1" x14ac:dyDescent="0.4">
      <c r="A18" s="5">
        <f t="shared" si="0"/>
        <v>20</v>
      </c>
      <c r="B18" s="5">
        <v>3</v>
      </c>
      <c r="C18" s="5">
        <v>5</v>
      </c>
      <c r="D18" s="51" t="s">
        <v>198</v>
      </c>
      <c r="E18" s="126"/>
      <c r="F18" s="129">
        <v>0</v>
      </c>
      <c r="G18" s="130">
        <v>90</v>
      </c>
    </row>
    <row r="19" spans="1:7" ht="18" customHeight="1" x14ac:dyDescent="0.4">
      <c r="A19" s="5">
        <f t="shared" si="0"/>
        <v>20</v>
      </c>
      <c r="B19" s="5">
        <v>3</v>
      </c>
      <c r="C19" s="5">
        <v>6</v>
      </c>
      <c r="D19" s="51" t="s">
        <v>199</v>
      </c>
      <c r="E19" s="126"/>
      <c r="F19" s="129">
        <v>334.19</v>
      </c>
      <c r="G19" s="130">
        <v>0</v>
      </c>
    </row>
    <row r="20" spans="1:7" ht="18" customHeight="1" x14ac:dyDescent="0.4">
      <c r="A20" s="5">
        <f t="shared" si="0"/>
        <v>20</v>
      </c>
      <c r="B20" s="5">
        <v>3</v>
      </c>
      <c r="C20" s="5">
        <v>7</v>
      </c>
      <c r="D20" s="131" t="s">
        <v>206</v>
      </c>
      <c r="E20" s="126"/>
      <c r="F20" s="129">
        <v>0</v>
      </c>
      <c r="G20" s="130">
        <v>0</v>
      </c>
    </row>
    <row r="21" spans="1:7" ht="18" customHeight="1" x14ac:dyDescent="0.4">
      <c r="A21" s="5">
        <f t="shared" si="0"/>
        <v>20</v>
      </c>
      <c r="B21" s="5">
        <v>3</v>
      </c>
      <c r="C21" s="5">
        <v>8</v>
      </c>
      <c r="D21" s="51" t="s">
        <v>83</v>
      </c>
      <c r="E21" s="126"/>
      <c r="F21" s="129">
        <v>600</v>
      </c>
      <c r="G21" s="130">
        <v>300</v>
      </c>
    </row>
    <row r="22" spans="1:7" ht="18" customHeight="1" x14ac:dyDescent="0.4">
      <c r="A22" s="5">
        <f t="shared" si="0"/>
        <v>20</v>
      </c>
      <c r="B22" s="5">
        <v>3</v>
      </c>
      <c r="C22" s="5">
        <v>9</v>
      </c>
      <c r="D22" s="51" t="s">
        <v>84</v>
      </c>
      <c r="E22" s="126"/>
      <c r="F22" s="129">
        <v>0</v>
      </c>
      <c r="G22" s="130">
        <v>170</v>
      </c>
    </row>
    <row r="23" spans="1:7" ht="18" customHeight="1" x14ac:dyDescent="0.4">
      <c r="A23" s="5">
        <f t="shared" si="0"/>
        <v>20</v>
      </c>
      <c r="B23" s="5">
        <v>3</v>
      </c>
      <c r="C23" s="5">
        <v>10</v>
      </c>
      <c r="D23" s="51" t="s">
        <v>85</v>
      </c>
      <c r="E23" s="126"/>
      <c r="F23" s="129">
        <v>852</v>
      </c>
      <c r="G23" s="130">
        <v>512</v>
      </c>
    </row>
    <row r="24" spans="1:7" ht="18" customHeight="1" x14ac:dyDescent="0.4">
      <c r="A24" s="5">
        <f t="shared" si="0"/>
        <v>20</v>
      </c>
      <c r="B24" s="5">
        <v>3</v>
      </c>
      <c r="C24" s="5">
        <v>11</v>
      </c>
      <c r="D24" s="51" t="s">
        <v>86</v>
      </c>
      <c r="E24" s="126"/>
      <c r="F24" s="129">
        <v>0</v>
      </c>
      <c r="G24" s="130">
        <v>0</v>
      </c>
    </row>
    <row r="25" spans="1:7" ht="18" customHeight="1" x14ac:dyDescent="0.4">
      <c r="A25" s="5">
        <f t="shared" si="0"/>
        <v>20</v>
      </c>
      <c r="B25" s="5">
        <v>3</v>
      </c>
      <c r="C25" s="5">
        <v>12</v>
      </c>
      <c r="D25" s="51" t="s">
        <v>200</v>
      </c>
      <c r="E25" s="126"/>
      <c r="F25" s="129">
        <v>0</v>
      </c>
      <c r="G25" s="130">
        <v>0</v>
      </c>
    </row>
    <row r="26" spans="1:7" ht="18" customHeight="1" x14ac:dyDescent="0.4">
      <c r="A26" s="5">
        <f t="shared" si="0"/>
        <v>20</v>
      </c>
      <c r="B26" s="5">
        <v>3</v>
      </c>
      <c r="C26" s="5">
        <v>13</v>
      </c>
      <c r="D26" s="51" t="s">
        <v>87</v>
      </c>
      <c r="E26" s="126"/>
      <c r="F26" s="129">
        <v>113.8</v>
      </c>
      <c r="G26" s="130">
        <v>587.29999999999995</v>
      </c>
    </row>
    <row r="27" spans="1:7" ht="18" customHeight="1" x14ac:dyDescent="0.4">
      <c r="A27" s="5">
        <f t="shared" si="0"/>
        <v>20</v>
      </c>
      <c r="B27" s="5">
        <v>3</v>
      </c>
      <c r="C27" s="5">
        <v>14</v>
      </c>
      <c r="D27" s="51" t="s">
        <v>88</v>
      </c>
      <c r="E27" s="126"/>
      <c r="F27" s="129">
        <v>135.5</v>
      </c>
      <c r="G27" s="130">
        <v>135.5</v>
      </c>
    </row>
    <row r="28" spans="1:7" ht="18" customHeight="1" x14ac:dyDescent="0.4">
      <c r="A28" s="5">
        <f t="shared" si="0"/>
        <v>20</v>
      </c>
      <c r="B28" s="5">
        <v>3</v>
      </c>
      <c r="C28" s="5">
        <v>15</v>
      </c>
      <c r="D28" s="51" t="s">
        <v>89</v>
      </c>
      <c r="E28" s="126"/>
      <c r="F28" s="129">
        <v>0</v>
      </c>
      <c r="G28" s="130">
        <v>0</v>
      </c>
    </row>
    <row r="29" spans="1:7" ht="18" customHeight="1" x14ac:dyDescent="0.4">
      <c r="A29" s="5">
        <f t="shared" si="0"/>
        <v>20</v>
      </c>
      <c r="B29" s="5">
        <v>3</v>
      </c>
      <c r="C29" s="5">
        <v>16</v>
      </c>
      <c r="D29" s="131" t="s">
        <v>15</v>
      </c>
      <c r="E29" s="126"/>
      <c r="F29" s="129">
        <v>0</v>
      </c>
      <c r="G29" s="130">
        <v>0</v>
      </c>
    </row>
    <row r="30" spans="1:7" ht="6" customHeight="1" x14ac:dyDescent="0.4">
      <c r="D30" s="38"/>
      <c r="E30" s="58"/>
      <c r="F30" s="81"/>
      <c r="G30" s="82"/>
    </row>
    <row r="31" spans="1:7" s="14" customFormat="1" x14ac:dyDescent="0.4">
      <c r="A31" s="5">
        <f t="shared" si="0"/>
        <v>20</v>
      </c>
      <c r="B31" s="5">
        <v>4</v>
      </c>
      <c r="C31" s="5"/>
      <c r="D31" s="59" t="s">
        <v>91</v>
      </c>
      <c r="E31" s="65"/>
      <c r="F31" s="87">
        <f>SUM(F32:F36)</f>
        <v>0</v>
      </c>
      <c r="G31" s="90">
        <f>SUM(G32:G36)</f>
        <v>0</v>
      </c>
    </row>
    <row r="32" spans="1:7" ht="18" customHeight="1" x14ac:dyDescent="0.4">
      <c r="A32" s="5">
        <f t="shared" si="0"/>
        <v>20</v>
      </c>
      <c r="B32" s="5">
        <v>4</v>
      </c>
      <c r="C32" s="5">
        <v>1</v>
      </c>
      <c r="D32" s="51" t="s">
        <v>92</v>
      </c>
      <c r="E32" s="126"/>
      <c r="F32" s="129">
        <v>0</v>
      </c>
      <c r="G32" s="132">
        <v>0</v>
      </c>
    </row>
    <row r="33" spans="1:7" ht="18" customHeight="1" x14ac:dyDescent="0.4">
      <c r="A33" s="5">
        <f t="shared" si="0"/>
        <v>20</v>
      </c>
      <c r="B33" s="5">
        <v>4</v>
      </c>
      <c r="C33" s="5">
        <v>2</v>
      </c>
      <c r="D33" s="131" t="s">
        <v>93</v>
      </c>
      <c r="E33" s="126"/>
      <c r="F33" s="129">
        <v>0</v>
      </c>
      <c r="G33" s="132">
        <v>0</v>
      </c>
    </row>
    <row r="34" spans="1:7" ht="18" customHeight="1" x14ac:dyDescent="0.4">
      <c r="A34" s="5">
        <f t="shared" si="0"/>
        <v>20</v>
      </c>
      <c r="B34" s="5">
        <v>4</v>
      </c>
      <c r="C34" s="5">
        <v>3</v>
      </c>
      <c r="D34" s="51" t="s">
        <v>94</v>
      </c>
      <c r="E34" s="126"/>
      <c r="F34" s="129">
        <v>0</v>
      </c>
      <c r="G34" s="132">
        <v>0</v>
      </c>
    </row>
    <row r="35" spans="1:7" ht="18" customHeight="1" x14ac:dyDescent="0.4">
      <c r="A35" s="5">
        <f t="shared" si="0"/>
        <v>20</v>
      </c>
      <c r="B35" s="5">
        <v>4</v>
      </c>
      <c r="C35" s="5">
        <v>4</v>
      </c>
      <c r="D35" s="51" t="s">
        <v>95</v>
      </c>
      <c r="E35" s="126"/>
      <c r="F35" s="129">
        <v>0</v>
      </c>
      <c r="G35" s="132">
        <v>0</v>
      </c>
    </row>
    <row r="36" spans="1:7" ht="18" customHeight="1" x14ac:dyDescent="0.4">
      <c r="A36" s="5">
        <f t="shared" si="0"/>
        <v>20</v>
      </c>
      <c r="B36" s="5">
        <v>4</v>
      </c>
      <c r="C36" s="5">
        <v>5</v>
      </c>
      <c r="D36" s="51" t="s">
        <v>90</v>
      </c>
      <c r="E36" s="126"/>
      <c r="F36" s="129">
        <v>0</v>
      </c>
      <c r="G36" s="132">
        <v>0</v>
      </c>
    </row>
    <row r="37" spans="1:7" ht="6" customHeight="1" x14ac:dyDescent="0.4">
      <c r="D37" s="37"/>
      <c r="E37" s="58"/>
      <c r="F37" s="81"/>
      <c r="G37" s="82"/>
    </row>
    <row r="38" spans="1:7" s="63" customFormat="1" x14ac:dyDescent="0.4">
      <c r="A38" s="5">
        <f t="shared" si="0"/>
        <v>20</v>
      </c>
      <c r="B38" s="5">
        <v>5</v>
      </c>
      <c r="C38" s="5"/>
      <c r="D38" s="59" t="s">
        <v>96</v>
      </c>
      <c r="E38" s="60"/>
      <c r="F38" s="87">
        <f>SUM(F39:F43)</f>
        <v>0</v>
      </c>
      <c r="G38" s="88">
        <f>SUM(G39:G43)</f>
        <v>94.7</v>
      </c>
    </row>
    <row r="39" spans="1:7" ht="18" customHeight="1" x14ac:dyDescent="0.4">
      <c r="A39" s="5">
        <f t="shared" si="0"/>
        <v>20</v>
      </c>
      <c r="B39" s="5">
        <v>5</v>
      </c>
      <c r="C39" s="5">
        <v>1</v>
      </c>
      <c r="D39" s="51" t="s">
        <v>97</v>
      </c>
      <c r="E39" s="126"/>
      <c r="F39" s="129">
        <v>0</v>
      </c>
      <c r="G39" s="130">
        <v>0</v>
      </c>
    </row>
    <row r="40" spans="1:7" ht="18" customHeight="1" x14ac:dyDescent="0.4">
      <c r="A40" s="5">
        <f t="shared" si="0"/>
        <v>20</v>
      </c>
      <c r="B40" s="5">
        <v>5</v>
      </c>
      <c r="C40" s="5">
        <v>2</v>
      </c>
      <c r="D40" s="51" t="s">
        <v>98</v>
      </c>
      <c r="E40" s="126"/>
      <c r="F40" s="129">
        <v>0</v>
      </c>
      <c r="G40" s="130">
        <v>0</v>
      </c>
    </row>
    <row r="41" spans="1:7" ht="18" customHeight="1" x14ac:dyDescent="0.4">
      <c r="A41" s="5">
        <f t="shared" si="0"/>
        <v>20</v>
      </c>
      <c r="B41" s="5">
        <v>5</v>
      </c>
      <c r="C41" s="5">
        <v>3</v>
      </c>
      <c r="D41" s="51" t="s">
        <v>99</v>
      </c>
      <c r="E41" s="126"/>
      <c r="F41" s="129">
        <v>0</v>
      </c>
      <c r="G41" s="130">
        <v>0</v>
      </c>
    </row>
    <row r="42" spans="1:7" ht="18" customHeight="1" x14ac:dyDescent="0.4">
      <c r="A42" s="5">
        <f t="shared" si="0"/>
        <v>20</v>
      </c>
      <c r="B42" s="5">
        <v>5</v>
      </c>
      <c r="C42" s="5">
        <v>4</v>
      </c>
      <c r="D42" s="51" t="s">
        <v>201</v>
      </c>
      <c r="E42" s="126"/>
      <c r="F42" s="129">
        <v>0</v>
      </c>
      <c r="G42" s="130">
        <v>94.7</v>
      </c>
    </row>
    <row r="43" spans="1:7" ht="18" customHeight="1" x14ac:dyDescent="0.4">
      <c r="A43" s="5">
        <f t="shared" si="0"/>
        <v>20</v>
      </c>
      <c r="B43" s="5">
        <v>5</v>
      </c>
      <c r="C43" s="5">
        <v>5</v>
      </c>
      <c r="D43" s="51" t="s">
        <v>90</v>
      </c>
      <c r="E43" s="126"/>
      <c r="F43" s="129"/>
      <c r="G43" s="130">
        <v>0</v>
      </c>
    </row>
    <row r="44" spans="1:7" ht="6" customHeight="1" x14ac:dyDescent="0.4">
      <c r="D44" s="37"/>
      <c r="E44" s="58"/>
      <c r="F44" s="81"/>
      <c r="G44" s="82"/>
    </row>
    <row r="45" spans="1:7" s="14" customFormat="1" x14ac:dyDescent="0.4">
      <c r="A45" s="5">
        <f t="shared" si="0"/>
        <v>20</v>
      </c>
      <c r="B45" s="5">
        <v>6</v>
      </c>
      <c r="C45" s="5"/>
      <c r="D45" s="59" t="s">
        <v>100</v>
      </c>
      <c r="E45" s="65"/>
      <c r="F45" s="87">
        <f>SUM(F46:F50)</f>
        <v>233.52999999999997</v>
      </c>
      <c r="G45" s="90">
        <f>SUM(G46:G50)</f>
        <v>879.97</v>
      </c>
    </row>
    <row r="46" spans="1:7" ht="18" customHeight="1" x14ac:dyDescent="0.4">
      <c r="A46" s="5">
        <f t="shared" si="0"/>
        <v>20</v>
      </c>
      <c r="B46" s="5">
        <v>6</v>
      </c>
      <c r="C46" s="5">
        <v>1</v>
      </c>
      <c r="D46" s="51" t="s">
        <v>101</v>
      </c>
      <c r="E46" s="126"/>
      <c r="F46" s="129">
        <v>0</v>
      </c>
      <c r="G46" s="132">
        <v>0</v>
      </c>
    </row>
    <row r="47" spans="1:7" ht="18" customHeight="1" x14ac:dyDescent="0.4">
      <c r="A47" s="5">
        <f t="shared" si="0"/>
        <v>20</v>
      </c>
      <c r="B47" s="5">
        <v>6</v>
      </c>
      <c r="C47" s="5">
        <v>2</v>
      </c>
      <c r="D47" s="51" t="s">
        <v>102</v>
      </c>
      <c r="E47" s="126"/>
      <c r="F47" s="129">
        <v>0</v>
      </c>
      <c r="G47" s="132">
        <v>0</v>
      </c>
    </row>
    <row r="48" spans="1:7" ht="18" customHeight="1" x14ac:dyDescent="0.4">
      <c r="A48" s="5">
        <f t="shared" si="0"/>
        <v>20</v>
      </c>
      <c r="B48" s="5">
        <v>6</v>
      </c>
      <c r="C48" s="5">
        <v>3</v>
      </c>
      <c r="D48" s="51" t="s">
        <v>103</v>
      </c>
      <c r="E48" s="126"/>
      <c r="F48" s="129">
        <v>201.64</v>
      </c>
      <c r="G48" s="132">
        <v>0</v>
      </c>
    </row>
    <row r="49" spans="1:7" ht="18" customHeight="1" x14ac:dyDescent="0.4">
      <c r="A49" s="5">
        <f t="shared" si="0"/>
        <v>20</v>
      </c>
      <c r="B49" s="5">
        <v>6</v>
      </c>
      <c r="C49" s="5">
        <v>4</v>
      </c>
      <c r="D49" s="51" t="s">
        <v>104</v>
      </c>
      <c r="E49" s="126"/>
      <c r="F49" s="129">
        <v>31.89</v>
      </c>
      <c r="G49" s="132">
        <v>879.97</v>
      </c>
    </row>
    <row r="50" spans="1:7" ht="18" customHeight="1" x14ac:dyDescent="0.4">
      <c r="A50" s="5">
        <f t="shared" si="0"/>
        <v>20</v>
      </c>
      <c r="B50" s="5">
        <v>6</v>
      </c>
      <c r="C50" s="5">
        <v>5</v>
      </c>
      <c r="D50" s="51" t="s">
        <v>90</v>
      </c>
      <c r="E50" s="126"/>
      <c r="F50" s="129">
        <v>0</v>
      </c>
      <c r="G50" s="132">
        <v>0</v>
      </c>
    </row>
    <row r="51" spans="1:7" ht="6" customHeight="1" x14ac:dyDescent="0.4">
      <c r="D51" s="38"/>
      <c r="E51" s="58"/>
      <c r="F51" s="89"/>
      <c r="G51" s="91"/>
    </row>
    <row r="52" spans="1:7" s="68" customFormat="1" x14ac:dyDescent="0.4">
      <c r="A52" s="5">
        <f t="shared" si="0"/>
        <v>20</v>
      </c>
      <c r="B52" s="5">
        <v>7</v>
      </c>
      <c r="C52" s="5"/>
      <c r="D52" s="59" t="s">
        <v>105</v>
      </c>
      <c r="E52" s="67"/>
      <c r="F52" s="87">
        <f>SUM(F53:F67)</f>
        <v>755.17000000000007</v>
      </c>
      <c r="G52" s="90">
        <f>SUM(G53:G67)</f>
        <v>492.57000000000005</v>
      </c>
    </row>
    <row r="53" spans="1:7" ht="18" customHeight="1" x14ac:dyDescent="0.4">
      <c r="A53" s="5">
        <f t="shared" si="0"/>
        <v>20</v>
      </c>
      <c r="B53" s="5">
        <v>7</v>
      </c>
      <c r="C53" s="5">
        <v>1</v>
      </c>
      <c r="D53" s="48" t="s">
        <v>106</v>
      </c>
      <c r="E53" s="133" t="s">
        <v>202</v>
      </c>
      <c r="F53" s="129">
        <v>0</v>
      </c>
      <c r="G53" s="132">
        <v>0</v>
      </c>
    </row>
    <row r="54" spans="1:7" ht="18" customHeight="1" x14ac:dyDescent="0.4">
      <c r="A54" s="5">
        <f t="shared" si="0"/>
        <v>20</v>
      </c>
      <c r="B54" s="5">
        <v>7</v>
      </c>
      <c r="C54" s="5">
        <v>2</v>
      </c>
      <c r="D54" s="48" t="s">
        <v>203</v>
      </c>
      <c r="E54" s="133" t="s">
        <v>202</v>
      </c>
      <c r="F54" s="129">
        <v>0</v>
      </c>
      <c r="G54" s="132">
        <v>0</v>
      </c>
    </row>
    <row r="55" spans="1:7" ht="18" customHeight="1" x14ac:dyDescent="0.4">
      <c r="A55" s="5">
        <f t="shared" si="0"/>
        <v>20</v>
      </c>
      <c r="B55" s="5">
        <v>7</v>
      </c>
      <c r="C55" s="5">
        <v>3</v>
      </c>
      <c r="D55" s="51" t="s">
        <v>107</v>
      </c>
      <c r="E55" s="133" t="s">
        <v>202</v>
      </c>
      <c r="F55" s="129">
        <v>0</v>
      </c>
      <c r="G55" s="132">
        <v>0</v>
      </c>
    </row>
    <row r="56" spans="1:7" ht="18" customHeight="1" x14ac:dyDescent="0.4">
      <c r="A56" s="5">
        <f t="shared" si="0"/>
        <v>20</v>
      </c>
      <c r="B56" s="5">
        <v>7</v>
      </c>
      <c r="C56" s="5">
        <v>4</v>
      </c>
      <c r="D56" s="51" t="s">
        <v>108</v>
      </c>
      <c r="E56" s="133" t="s">
        <v>202</v>
      </c>
      <c r="F56" s="129">
        <v>0</v>
      </c>
      <c r="G56" s="132">
        <v>0</v>
      </c>
    </row>
    <row r="57" spans="1:7" ht="18" customHeight="1" x14ac:dyDescent="0.4">
      <c r="A57" s="5">
        <f t="shared" si="0"/>
        <v>20</v>
      </c>
      <c r="B57" s="5">
        <v>7</v>
      </c>
      <c r="C57" s="5">
        <v>5</v>
      </c>
      <c r="D57" s="51" t="s">
        <v>109</v>
      </c>
      <c r="E57" s="133" t="s">
        <v>202</v>
      </c>
      <c r="F57" s="129">
        <v>0</v>
      </c>
      <c r="G57" s="132">
        <v>0</v>
      </c>
    </row>
    <row r="58" spans="1:7" ht="18" customHeight="1" x14ac:dyDescent="0.4">
      <c r="A58" s="5">
        <f t="shared" si="0"/>
        <v>20</v>
      </c>
      <c r="B58" s="5">
        <v>7</v>
      </c>
      <c r="C58" s="5">
        <v>6</v>
      </c>
      <c r="D58" s="51" t="s">
        <v>110</v>
      </c>
      <c r="E58" s="133" t="s">
        <v>202</v>
      </c>
      <c r="F58" s="129">
        <v>0</v>
      </c>
      <c r="G58" s="132">
        <v>0</v>
      </c>
    </row>
    <row r="59" spans="1:7" ht="18" customHeight="1" x14ac:dyDescent="0.4">
      <c r="A59" s="5">
        <f t="shared" si="0"/>
        <v>20</v>
      </c>
      <c r="B59" s="5">
        <v>7</v>
      </c>
      <c r="C59" s="5">
        <v>7</v>
      </c>
      <c r="D59" s="51" t="s">
        <v>111</v>
      </c>
      <c r="E59" s="133" t="s">
        <v>202</v>
      </c>
      <c r="F59" s="129">
        <v>0</v>
      </c>
      <c r="G59" s="132">
        <v>0</v>
      </c>
    </row>
    <row r="60" spans="1:7" ht="18" customHeight="1" x14ac:dyDescent="0.4">
      <c r="A60" s="5">
        <f t="shared" si="0"/>
        <v>20</v>
      </c>
      <c r="B60" s="5">
        <v>7</v>
      </c>
      <c r="C60" s="5">
        <v>8</v>
      </c>
      <c r="D60" s="51" t="s">
        <v>112</v>
      </c>
      <c r="E60" s="133" t="s">
        <v>202</v>
      </c>
      <c r="F60" s="129">
        <v>174</v>
      </c>
      <c r="G60" s="132">
        <v>0</v>
      </c>
    </row>
    <row r="61" spans="1:7" ht="18" customHeight="1" x14ac:dyDescent="0.4">
      <c r="A61" s="5">
        <f t="shared" si="0"/>
        <v>20</v>
      </c>
      <c r="B61" s="5">
        <v>7</v>
      </c>
      <c r="C61" s="5">
        <v>9</v>
      </c>
      <c r="D61" s="51" t="s">
        <v>113</v>
      </c>
      <c r="E61" s="133" t="s">
        <v>202</v>
      </c>
      <c r="F61" s="129">
        <v>6</v>
      </c>
      <c r="G61" s="132">
        <v>6.2</v>
      </c>
    </row>
    <row r="62" spans="1:7" ht="18" customHeight="1" x14ac:dyDescent="0.4">
      <c r="A62" s="5">
        <f t="shared" si="0"/>
        <v>20</v>
      </c>
      <c r="B62" s="5">
        <v>7</v>
      </c>
      <c r="C62" s="5">
        <v>10</v>
      </c>
      <c r="D62" s="51" t="s">
        <v>114</v>
      </c>
      <c r="E62" s="133" t="s">
        <v>202</v>
      </c>
      <c r="F62" s="129">
        <v>431.38</v>
      </c>
      <c r="G62" s="132">
        <v>293.31</v>
      </c>
    </row>
    <row r="63" spans="1:7" ht="18" customHeight="1" x14ac:dyDescent="0.4">
      <c r="A63" s="5">
        <f t="shared" si="0"/>
        <v>20</v>
      </c>
      <c r="B63" s="5">
        <v>7</v>
      </c>
      <c r="C63" s="5">
        <v>11</v>
      </c>
      <c r="D63" s="51" t="s">
        <v>115</v>
      </c>
      <c r="E63" s="133" t="s">
        <v>202</v>
      </c>
      <c r="F63" s="129">
        <v>0</v>
      </c>
      <c r="G63" s="132">
        <v>0</v>
      </c>
    </row>
    <row r="64" spans="1:7" ht="18" customHeight="1" x14ac:dyDescent="0.4">
      <c r="A64" s="5">
        <f t="shared" si="0"/>
        <v>20</v>
      </c>
      <c r="B64" s="5">
        <v>7</v>
      </c>
      <c r="C64" s="5">
        <v>12</v>
      </c>
      <c r="D64" s="51" t="s">
        <v>116</v>
      </c>
      <c r="E64" s="133" t="s">
        <v>202</v>
      </c>
      <c r="F64" s="129">
        <v>78.849999999999994</v>
      </c>
      <c r="G64" s="132">
        <v>87.19</v>
      </c>
    </row>
    <row r="65" spans="1:7" ht="18" customHeight="1" x14ac:dyDescent="0.4">
      <c r="A65" s="5">
        <f t="shared" si="0"/>
        <v>20</v>
      </c>
      <c r="B65" s="5">
        <v>7</v>
      </c>
      <c r="C65" s="5">
        <v>13</v>
      </c>
      <c r="D65" s="51" t="s">
        <v>117</v>
      </c>
      <c r="E65" s="133" t="s">
        <v>202</v>
      </c>
      <c r="F65" s="129">
        <v>64.94</v>
      </c>
      <c r="G65" s="132">
        <v>78.400000000000006</v>
      </c>
    </row>
    <row r="66" spans="1:7" ht="18" customHeight="1" x14ac:dyDescent="0.4">
      <c r="A66" s="5">
        <f t="shared" si="0"/>
        <v>20</v>
      </c>
      <c r="B66" s="5">
        <v>7</v>
      </c>
      <c r="C66" s="5">
        <v>14</v>
      </c>
      <c r="D66" s="131" t="s">
        <v>118</v>
      </c>
      <c r="E66" s="133" t="s">
        <v>202</v>
      </c>
      <c r="F66" s="129">
        <v>0</v>
      </c>
      <c r="G66" s="132">
        <v>0</v>
      </c>
    </row>
    <row r="67" spans="1:7" ht="18" customHeight="1" x14ac:dyDescent="0.4">
      <c r="A67" s="5">
        <f t="shared" si="0"/>
        <v>20</v>
      </c>
      <c r="B67" s="5">
        <v>7</v>
      </c>
      <c r="C67" s="5">
        <v>15</v>
      </c>
      <c r="D67" s="52" t="s">
        <v>257</v>
      </c>
      <c r="E67" s="133" t="s">
        <v>202</v>
      </c>
      <c r="F67" s="129">
        <v>0</v>
      </c>
      <c r="G67" s="132">
        <v>27.47</v>
      </c>
    </row>
    <row r="68" spans="1:7" ht="6" customHeight="1" x14ac:dyDescent="0.4">
      <c r="D68" s="66"/>
      <c r="E68" s="58"/>
      <c r="F68" s="89"/>
      <c r="G68" s="91"/>
    </row>
    <row r="69" spans="1:7" s="68" customFormat="1" x14ac:dyDescent="0.4">
      <c r="A69" s="5">
        <f t="shared" si="0"/>
        <v>20</v>
      </c>
      <c r="B69" s="5">
        <v>8</v>
      </c>
      <c r="C69" s="5"/>
      <c r="D69" s="59" t="s">
        <v>119</v>
      </c>
      <c r="E69" s="69"/>
      <c r="F69" s="87">
        <f>SUM(F70:F76)</f>
        <v>292</v>
      </c>
      <c r="G69" s="90">
        <f>SUM(G70:G76)</f>
        <v>235</v>
      </c>
    </row>
    <row r="70" spans="1:7" ht="18" customHeight="1" x14ac:dyDescent="0.4">
      <c r="A70" s="5">
        <f t="shared" ref="A70:A99" si="1">A$4</f>
        <v>20</v>
      </c>
      <c r="B70" s="5">
        <v>8</v>
      </c>
      <c r="C70" s="5">
        <v>1</v>
      </c>
      <c r="D70" s="120" t="s">
        <v>120</v>
      </c>
      <c r="E70" s="126"/>
      <c r="F70" s="129">
        <v>0</v>
      </c>
      <c r="G70" s="132">
        <v>0</v>
      </c>
    </row>
    <row r="71" spans="1:7" ht="18" customHeight="1" x14ac:dyDescent="0.4">
      <c r="A71" s="5">
        <f t="shared" si="1"/>
        <v>20</v>
      </c>
      <c r="B71" s="5">
        <v>8</v>
      </c>
      <c r="C71" s="5">
        <v>2</v>
      </c>
      <c r="D71" s="120" t="s">
        <v>121</v>
      </c>
      <c r="E71" s="126"/>
      <c r="F71" s="129">
        <v>232</v>
      </c>
      <c r="G71" s="132">
        <v>25</v>
      </c>
    </row>
    <row r="72" spans="1:7" ht="18" customHeight="1" x14ac:dyDescent="0.4">
      <c r="A72" s="5">
        <f t="shared" si="1"/>
        <v>20</v>
      </c>
      <c r="B72" s="5">
        <v>8</v>
      </c>
      <c r="C72" s="5">
        <v>3</v>
      </c>
      <c r="D72" s="120" t="s">
        <v>122</v>
      </c>
      <c r="E72" s="126"/>
      <c r="F72" s="129">
        <v>60</v>
      </c>
      <c r="G72" s="132">
        <v>210</v>
      </c>
    </row>
    <row r="73" spans="1:7" ht="18" customHeight="1" x14ac:dyDescent="0.4">
      <c r="A73" s="5">
        <f t="shared" si="1"/>
        <v>20</v>
      </c>
      <c r="B73" s="5">
        <v>8</v>
      </c>
      <c r="C73" s="5">
        <v>4</v>
      </c>
      <c r="D73" s="120" t="s">
        <v>204</v>
      </c>
      <c r="E73" s="126"/>
      <c r="F73" s="129">
        <v>0</v>
      </c>
      <c r="G73" s="132">
        <v>0</v>
      </c>
    </row>
    <row r="74" spans="1:7" ht="18" customHeight="1" x14ac:dyDescent="0.4">
      <c r="A74" s="5">
        <f t="shared" si="1"/>
        <v>20</v>
      </c>
      <c r="B74" s="5">
        <v>8</v>
      </c>
      <c r="C74" s="5">
        <v>5</v>
      </c>
      <c r="D74" s="120" t="s">
        <v>123</v>
      </c>
      <c r="E74" s="126"/>
      <c r="F74" s="129">
        <v>0</v>
      </c>
      <c r="G74" s="132">
        <v>0</v>
      </c>
    </row>
    <row r="75" spans="1:7" ht="18" customHeight="1" x14ac:dyDescent="0.4">
      <c r="A75" s="5">
        <f t="shared" si="1"/>
        <v>20</v>
      </c>
      <c r="B75" s="5">
        <v>8</v>
      </c>
      <c r="C75" s="5">
        <v>6</v>
      </c>
      <c r="D75" s="120" t="s">
        <v>124</v>
      </c>
      <c r="E75" s="126"/>
      <c r="F75" s="129">
        <v>0</v>
      </c>
      <c r="G75" s="132">
        <v>0</v>
      </c>
    </row>
    <row r="76" spans="1:7" ht="18" customHeight="1" x14ac:dyDescent="0.4">
      <c r="A76" s="5">
        <f t="shared" si="1"/>
        <v>20</v>
      </c>
      <c r="B76" s="5">
        <v>8</v>
      </c>
      <c r="C76" s="5">
        <v>7</v>
      </c>
      <c r="D76" s="120" t="s">
        <v>205</v>
      </c>
      <c r="E76" s="126"/>
      <c r="F76" s="129">
        <v>0</v>
      </c>
      <c r="G76" s="132">
        <v>0</v>
      </c>
    </row>
    <row r="77" spans="1:7" ht="6" customHeight="1" x14ac:dyDescent="0.4">
      <c r="D77" s="59"/>
      <c r="E77" s="58"/>
      <c r="F77" s="89"/>
      <c r="G77" s="91"/>
    </row>
    <row r="78" spans="1:7" s="68" customFormat="1" x14ac:dyDescent="0.4">
      <c r="A78" s="5">
        <f t="shared" si="1"/>
        <v>20</v>
      </c>
      <c r="B78" s="5">
        <v>9</v>
      </c>
      <c r="C78" s="5"/>
      <c r="D78" s="59" t="s">
        <v>125</v>
      </c>
      <c r="E78" s="69"/>
      <c r="F78" s="87">
        <f>SUM(F79:F80)</f>
        <v>0</v>
      </c>
      <c r="G78" s="90">
        <f>SUM(G79:G80)</f>
        <v>0</v>
      </c>
    </row>
    <row r="79" spans="1:7" ht="18" customHeight="1" x14ac:dyDescent="0.4">
      <c r="A79" s="5">
        <f t="shared" si="1"/>
        <v>20</v>
      </c>
      <c r="B79" s="5">
        <v>9</v>
      </c>
      <c r="C79" s="5">
        <v>1</v>
      </c>
      <c r="D79" s="120" t="s">
        <v>126</v>
      </c>
      <c r="E79" s="126"/>
      <c r="F79" s="134">
        <v>0</v>
      </c>
      <c r="G79" s="135">
        <v>0</v>
      </c>
    </row>
    <row r="80" spans="1:7" ht="18" customHeight="1" x14ac:dyDescent="0.4">
      <c r="A80" s="5">
        <f t="shared" si="1"/>
        <v>20</v>
      </c>
      <c r="B80" s="5">
        <v>9</v>
      </c>
      <c r="C80" s="5">
        <v>2</v>
      </c>
      <c r="D80" s="120" t="s">
        <v>127</v>
      </c>
      <c r="E80" s="126"/>
      <c r="F80" s="134">
        <v>0</v>
      </c>
      <c r="G80" s="135">
        <v>0</v>
      </c>
    </row>
    <row r="81" spans="1:7" ht="6" customHeight="1" x14ac:dyDescent="0.4">
      <c r="A81" s="5">
        <f t="shared" si="1"/>
        <v>20</v>
      </c>
      <c r="D81" s="66"/>
      <c r="E81" s="58"/>
      <c r="F81" s="89"/>
      <c r="G81" s="91"/>
    </row>
    <row r="82" spans="1:7" s="68" customFormat="1" x14ac:dyDescent="0.4">
      <c r="A82" s="5">
        <f t="shared" si="1"/>
        <v>20</v>
      </c>
      <c r="B82" s="5">
        <v>10</v>
      </c>
      <c r="C82" s="5"/>
      <c r="D82" s="59" t="s">
        <v>128</v>
      </c>
      <c r="E82" s="69"/>
      <c r="F82" s="87">
        <f>SUM(F83)</f>
        <v>588.4</v>
      </c>
      <c r="G82" s="90">
        <f>SUM(G83)</f>
        <v>593.1</v>
      </c>
    </row>
    <row r="83" spans="1:7" ht="18" customHeight="1" x14ac:dyDescent="0.4">
      <c r="A83" s="5">
        <f t="shared" si="1"/>
        <v>20</v>
      </c>
      <c r="B83" s="5">
        <v>10</v>
      </c>
      <c r="C83" s="5">
        <v>1</v>
      </c>
      <c r="D83" s="120" t="s">
        <v>129</v>
      </c>
      <c r="E83" s="126"/>
      <c r="F83" s="129">
        <v>588.4</v>
      </c>
      <c r="G83" s="132">
        <v>593.1</v>
      </c>
    </row>
    <row r="84" spans="1:7" ht="6" customHeight="1" x14ac:dyDescent="0.4">
      <c r="D84" s="59"/>
      <c r="E84" s="58"/>
      <c r="F84" s="89"/>
      <c r="G84" s="91"/>
    </row>
    <row r="85" spans="1:7" s="68" customFormat="1" x14ac:dyDescent="0.4">
      <c r="A85" s="5">
        <f t="shared" si="1"/>
        <v>20</v>
      </c>
      <c r="B85" s="5">
        <v>11</v>
      </c>
      <c r="C85" s="5"/>
      <c r="D85" s="59" t="s">
        <v>130</v>
      </c>
      <c r="E85" s="69"/>
      <c r="F85" s="87">
        <f>SUM(F86)</f>
        <v>0</v>
      </c>
      <c r="G85" s="88">
        <f>SUM(G86)</f>
        <v>0</v>
      </c>
    </row>
    <row r="86" spans="1:7" ht="18" customHeight="1" x14ac:dyDescent="0.4">
      <c r="A86" s="5">
        <f t="shared" si="1"/>
        <v>20</v>
      </c>
      <c r="B86" s="5">
        <v>11</v>
      </c>
      <c r="C86" s="5">
        <v>1</v>
      </c>
      <c r="D86" s="136" t="s">
        <v>15</v>
      </c>
      <c r="E86" s="126"/>
      <c r="F86" s="129">
        <v>0</v>
      </c>
      <c r="G86" s="125">
        <v>0</v>
      </c>
    </row>
    <row r="87" spans="1:7" ht="6" customHeight="1" x14ac:dyDescent="0.4">
      <c r="D87" s="59"/>
      <c r="E87" s="58"/>
      <c r="F87" s="89"/>
      <c r="G87" s="91"/>
    </row>
    <row r="88" spans="1:7" s="68" customFormat="1" x14ac:dyDescent="0.4">
      <c r="A88" s="5">
        <f t="shared" si="1"/>
        <v>20</v>
      </c>
      <c r="B88" s="5">
        <v>12</v>
      </c>
      <c r="C88" s="5"/>
      <c r="D88" s="59" t="s">
        <v>131</v>
      </c>
      <c r="E88" s="67"/>
      <c r="F88" s="87">
        <f>SUM(F89:F90)</f>
        <v>0</v>
      </c>
      <c r="G88" s="90">
        <f>SUM(G89:G90)</f>
        <v>0</v>
      </c>
    </row>
    <row r="89" spans="1:7" ht="18" customHeight="1" x14ac:dyDescent="0.4">
      <c r="A89" s="5">
        <f t="shared" si="1"/>
        <v>20</v>
      </c>
      <c r="B89" s="5">
        <v>12</v>
      </c>
      <c r="C89" s="5">
        <v>1</v>
      </c>
      <c r="D89" s="48" t="s">
        <v>132</v>
      </c>
      <c r="E89" s="133" t="s">
        <v>202</v>
      </c>
      <c r="F89" s="129">
        <v>0</v>
      </c>
      <c r="G89" s="132">
        <v>0</v>
      </c>
    </row>
    <row r="90" spans="1:7" ht="18" customHeight="1" x14ac:dyDescent="0.4">
      <c r="A90" s="5">
        <f t="shared" si="1"/>
        <v>20</v>
      </c>
      <c r="B90" s="5">
        <v>12</v>
      </c>
      <c r="C90" s="5">
        <v>2</v>
      </c>
      <c r="D90" s="48" t="s">
        <v>133</v>
      </c>
      <c r="E90" s="133" t="s">
        <v>202</v>
      </c>
      <c r="F90" s="129">
        <v>0</v>
      </c>
      <c r="G90" s="132">
        <v>0</v>
      </c>
    </row>
    <row r="91" spans="1:7" ht="18" customHeight="1" x14ac:dyDescent="0.4">
      <c r="A91" s="5">
        <f t="shared" si="1"/>
        <v>20</v>
      </c>
      <c r="B91" s="5">
        <v>12</v>
      </c>
      <c r="C91" s="5">
        <v>3</v>
      </c>
      <c r="D91" s="48" t="s">
        <v>15</v>
      </c>
      <c r="E91" s="126"/>
      <c r="F91" s="129"/>
      <c r="G91" s="132"/>
    </row>
    <row r="92" spans="1:7" ht="6" customHeight="1" x14ac:dyDescent="0.4">
      <c r="D92" s="37"/>
      <c r="E92" s="58"/>
      <c r="F92" s="89"/>
      <c r="G92" s="91"/>
    </row>
    <row r="93" spans="1:7" s="68" customFormat="1" x14ac:dyDescent="0.4">
      <c r="A93" s="5">
        <f t="shared" si="1"/>
        <v>20</v>
      </c>
      <c r="B93" s="5">
        <v>13</v>
      </c>
      <c r="C93" s="5"/>
      <c r="D93" s="36" t="s">
        <v>134</v>
      </c>
      <c r="E93" s="69"/>
      <c r="F93" s="87">
        <f>SUM(F94:F95)</f>
        <v>0</v>
      </c>
      <c r="G93" s="88">
        <f>SUM(G94:G95)</f>
        <v>0</v>
      </c>
    </row>
    <row r="94" spans="1:7" ht="18" customHeight="1" x14ac:dyDescent="0.4">
      <c r="A94" s="5">
        <f t="shared" si="1"/>
        <v>20</v>
      </c>
      <c r="B94" s="5">
        <v>13</v>
      </c>
      <c r="C94" s="5">
        <v>1</v>
      </c>
      <c r="D94" s="51" t="s">
        <v>135</v>
      </c>
      <c r="E94" s="126"/>
      <c r="F94" s="129">
        <v>0</v>
      </c>
      <c r="G94" s="132">
        <v>0</v>
      </c>
    </row>
    <row r="95" spans="1:7" ht="18" customHeight="1" x14ac:dyDescent="0.4">
      <c r="A95" s="5">
        <f t="shared" si="1"/>
        <v>20</v>
      </c>
      <c r="B95" s="5">
        <v>13</v>
      </c>
      <c r="C95" s="5">
        <v>2</v>
      </c>
      <c r="D95" s="120" t="s">
        <v>136</v>
      </c>
      <c r="E95" s="137"/>
      <c r="F95" s="129">
        <v>0</v>
      </c>
      <c r="G95" s="132">
        <v>0</v>
      </c>
    </row>
    <row r="96" spans="1:7" ht="18" customHeight="1" x14ac:dyDescent="0.4">
      <c r="A96" s="5">
        <f t="shared" si="1"/>
        <v>20</v>
      </c>
      <c r="B96" s="5">
        <v>13</v>
      </c>
      <c r="C96" s="5">
        <v>3</v>
      </c>
      <c r="D96" s="136" t="s">
        <v>15</v>
      </c>
      <c r="E96" s="126"/>
      <c r="F96" s="129"/>
      <c r="G96" s="132"/>
    </row>
    <row r="97" spans="1:7" ht="6" customHeight="1" x14ac:dyDescent="0.4">
      <c r="D97" s="37"/>
      <c r="E97" s="58"/>
      <c r="F97" s="81"/>
      <c r="G97" s="82"/>
    </row>
    <row r="98" spans="1:7" s="68" customFormat="1" x14ac:dyDescent="0.4">
      <c r="A98" s="5">
        <f t="shared" si="1"/>
        <v>20</v>
      </c>
      <c r="B98" s="5">
        <v>14</v>
      </c>
      <c r="C98" s="5"/>
      <c r="D98" s="59" t="s">
        <v>137</v>
      </c>
      <c r="E98" s="67"/>
      <c r="F98" s="83">
        <f>SUM(F99)</f>
        <v>0</v>
      </c>
      <c r="G98" s="84">
        <f>SUM(G99)</f>
        <v>0</v>
      </c>
    </row>
    <row r="99" spans="1:7" ht="18" customHeight="1" x14ac:dyDescent="0.4">
      <c r="A99" s="5">
        <f t="shared" si="1"/>
        <v>20</v>
      </c>
      <c r="B99" s="5">
        <v>14</v>
      </c>
      <c r="C99" s="5">
        <v>1</v>
      </c>
      <c r="D99" s="131" t="s">
        <v>15</v>
      </c>
      <c r="E99" s="126"/>
      <c r="F99" s="127">
        <v>0</v>
      </c>
      <c r="G99" s="125">
        <v>0</v>
      </c>
    </row>
    <row r="100" spans="1:7" ht="12" customHeight="1" thickBot="1" x14ac:dyDescent="0.45">
      <c r="D100" s="36"/>
      <c r="E100" s="58"/>
      <c r="F100" s="81"/>
      <c r="G100" s="82"/>
    </row>
    <row r="101" spans="1:7" s="57" customFormat="1" ht="21.6" thickBot="1" x14ac:dyDescent="0.45">
      <c r="A101" s="151">
        <v>21</v>
      </c>
      <c r="B101" s="7"/>
      <c r="C101" s="7"/>
      <c r="D101" s="106" t="s">
        <v>138</v>
      </c>
      <c r="E101" s="159"/>
      <c r="F101" s="107">
        <f>SUM(F102:F105)</f>
        <v>165</v>
      </c>
      <c r="G101" s="108">
        <f>SUM(G102:G105)</f>
        <v>227.6</v>
      </c>
    </row>
    <row r="102" spans="1:7" ht="18" customHeight="1" x14ac:dyDescent="0.4">
      <c r="A102" s="5">
        <f>A$101</f>
        <v>21</v>
      </c>
      <c r="B102" s="5">
        <v>1</v>
      </c>
      <c r="C102" s="5">
        <v>1</v>
      </c>
      <c r="D102" s="49" t="s">
        <v>254</v>
      </c>
      <c r="E102" s="126"/>
      <c r="F102" s="127">
        <v>165</v>
      </c>
      <c r="G102" s="125">
        <v>227.6</v>
      </c>
    </row>
    <row r="103" spans="1:7" ht="18" customHeight="1" x14ac:dyDescent="0.4">
      <c r="A103" s="5">
        <f t="shared" ref="A103:A105" si="2">A$101</f>
        <v>21</v>
      </c>
      <c r="B103" s="5">
        <v>1</v>
      </c>
      <c r="C103" s="5">
        <v>2</v>
      </c>
      <c r="D103" s="51" t="s">
        <v>139</v>
      </c>
      <c r="E103" s="126"/>
      <c r="F103" s="127">
        <v>0</v>
      </c>
      <c r="G103" s="125">
        <v>0</v>
      </c>
    </row>
    <row r="104" spans="1:7" ht="18" customHeight="1" x14ac:dyDescent="0.4">
      <c r="A104" s="5">
        <f t="shared" si="2"/>
        <v>21</v>
      </c>
      <c r="B104" s="5">
        <v>1</v>
      </c>
      <c r="C104" s="5">
        <v>3</v>
      </c>
      <c r="D104" s="51" t="s">
        <v>140</v>
      </c>
      <c r="E104" s="126"/>
      <c r="F104" s="127">
        <v>0</v>
      </c>
      <c r="G104" s="125">
        <v>0</v>
      </c>
    </row>
    <row r="105" spans="1:7" ht="18" customHeight="1" x14ac:dyDescent="0.4">
      <c r="A105" s="5">
        <f t="shared" si="2"/>
        <v>21</v>
      </c>
      <c r="B105" s="5">
        <v>1</v>
      </c>
      <c r="C105" s="5">
        <v>4</v>
      </c>
      <c r="D105" s="138" t="s">
        <v>15</v>
      </c>
      <c r="E105" s="126"/>
      <c r="F105" s="127">
        <v>0</v>
      </c>
      <c r="G105" s="125">
        <v>0</v>
      </c>
    </row>
    <row r="106" spans="1:7" ht="12" customHeight="1" thickBot="1" x14ac:dyDescent="0.45">
      <c r="D106" s="14"/>
      <c r="F106" s="81"/>
      <c r="G106" s="82"/>
    </row>
    <row r="107" spans="1:7" s="57" customFormat="1" ht="21.6" thickBot="1" x14ac:dyDescent="0.45">
      <c r="A107" s="151">
        <v>22</v>
      </c>
      <c r="B107" s="7"/>
      <c r="C107" s="7"/>
      <c r="D107" s="106" t="s">
        <v>141</v>
      </c>
      <c r="E107" s="159"/>
      <c r="F107" s="160">
        <f>SUM(F108)</f>
        <v>0</v>
      </c>
      <c r="G107" s="108">
        <f>SUM(G108)</f>
        <v>0</v>
      </c>
    </row>
    <row r="108" spans="1:7" ht="18" customHeight="1" x14ac:dyDescent="0.4">
      <c r="A108" s="5">
        <f>A$107</f>
        <v>22</v>
      </c>
      <c r="B108" s="5">
        <v>1</v>
      </c>
      <c r="C108" s="5">
        <v>1</v>
      </c>
      <c r="D108" s="139" t="s">
        <v>15</v>
      </c>
      <c r="E108" s="126"/>
      <c r="F108" s="127">
        <v>0</v>
      </c>
      <c r="G108" s="125">
        <v>0</v>
      </c>
    </row>
    <row r="109" spans="1:7" ht="12" customHeight="1" thickBot="1" x14ac:dyDescent="0.45">
      <c r="F109" s="81"/>
      <c r="G109" s="82"/>
    </row>
    <row r="110" spans="1:7" s="57" customFormat="1" ht="21.6" thickBot="1" x14ac:dyDescent="0.45">
      <c r="A110" s="151">
        <v>23</v>
      </c>
      <c r="B110" s="7"/>
      <c r="C110" s="7"/>
      <c r="D110" s="106" t="s">
        <v>142</v>
      </c>
      <c r="E110" s="159"/>
      <c r="F110" s="160">
        <f>SUM(F111:F114)</f>
        <v>45</v>
      </c>
      <c r="G110" s="108">
        <f>SUM(G111:G114)</f>
        <v>49</v>
      </c>
    </row>
    <row r="111" spans="1:7" ht="18" customHeight="1" x14ac:dyDescent="0.4">
      <c r="A111" s="5">
        <f>A$110</f>
        <v>23</v>
      </c>
      <c r="B111" s="5">
        <v>1</v>
      </c>
      <c r="C111" s="5">
        <v>1</v>
      </c>
      <c r="D111" s="51" t="s">
        <v>143</v>
      </c>
      <c r="E111" s="126"/>
      <c r="F111" s="127">
        <v>0</v>
      </c>
      <c r="G111" s="128">
        <v>0</v>
      </c>
    </row>
    <row r="112" spans="1:7" ht="18" customHeight="1" x14ac:dyDescent="0.4">
      <c r="A112" s="5">
        <f t="shared" ref="A112:A114" si="3">A$110</f>
        <v>23</v>
      </c>
      <c r="B112" s="5">
        <v>1</v>
      </c>
      <c r="C112" s="5">
        <v>2</v>
      </c>
      <c r="D112" s="51" t="s">
        <v>144</v>
      </c>
      <c r="E112" s="126"/>
      <c r="F112" s="127">
        <v>45</v>
      </c>
      <c r="G112" s="128">
        <v>49</v>
      </c>
    </row>
    <row r="113" spans="1:7" ht="18" customHeight="1" x14ac:dyDescent="0.4">
      <c r="A113" s="5">
        <f t="shared" si="3"/>
        <v>23</v>
      </c>
      <c r="B113" s="5">
        <v>1</v>
      </c>
      <c r="C113" s="5">
        <v>3</v>
      </c>
      <c r="D113" s="51" t="s">
        <v>145</v>
      </c>
      <c r="E113" s="126"/>
      <c r="F113" s="127">
        <v>0</v>
      </c>
      <c r="G113" s="128">
        <v>0</v>
      </c>
    </row>
    <row r="114" spans="1:7" ht="18" customHeight="1" x14ac:dyDescent="0.4">
      <c r="A114" s="5">
        <f t="shared" si="3"/>
        <v>23</v>
      </c>
      <c r="B114" s="5">
        <v>1</v>
      </c>
      <c r="C114" s="5">
        <v>4</v>
      </c>
      <c r="D114" s="131" t="s">
        <v>15</v>
      </c>
      <c r="E114" s="140"/>
      <c r="F114" s="127">
        <v>0</v>
      </c>
      <c r="G114" s="128">
        <v>0</v>
      </c>
    </row>
    <row r="115" spans="1:7" ht="12" customHeight="1" thickBot="1" x14ac:dyDescent="0.45">
      <c r="F115" s="81"/>
      <c r="G115" s="82"/>
    </row>
    <row r="116" spans="1:7" s="68" customFormat="1" ht="21.6" thickBot="1" x14ac:dyDescent="0.45">
      <c r="A116" s="151">
        <v>24</v>
      </c>
      <c r="B116" s="5"/>
      <c r="C116" s="5"/>
      <c r="D116" s="161" t="s">
        <v>146</v>
      </c>
      <c r="E116" s="78"/>
      <c r="F116" s="99">
        <f>SUM(F117:F121)</f>
        <v>0</v>
      </c>
      <c r="G116" s="100">
        <f>SUM(G117:G121)</f>
        <v>134.24</v>
      </c>
    </row>
    <row r="117" spans="1:7" ht="18" customHeight="1" x14ac:dyDescent="0.4">
      <c r="A117" s="5">
        <f>A$116</f>
        <v>24</v>
      </c>
      <c r="B117" s="5">
        <v>1</v>
      </c>
      <c r="C117" s="5">
        <v>1</v>
      </c>
      <c r="D117" s="120" t="s">
        <v>147</v>
      </c>
      <c r="E117" s="141"/>
      <c r="F117" s="142">
        <v>0</v>
      </c>
      <c r="G117" s="143">
        <v>134.24</v>
      </c>
    </row>
    <row r="118" spans="1:7" ht="18" customHeight="1" x14ac:dyDescent="0.4">
      <c r="A118" s="5">
        <f t="shared" ref="A118:A121" si="4">A$116</f>
        <v>24</v>
      </c>
      <c r="B118" s="5">
        <v>1</v>
      </c>
      <c r="C118" s="5">
        <v>2</v>
      </c>
      <c r="D118" s="120" t="s">
        <v>148</v>
      </c>
      <c r="E118" s="141"/>
      <c r="F118" s="142">
        <v>0</v>
      </c>
      <c r="G118" s="143">
        <v>0</v>
      </c>
    </row>
    <row r="119" spans="1:7" ht="18" customHeight="1" x14ac:dyDescent="0.4">
      <c r="A119" s="5">
        <f t="shared" si="4"/>
        <v>24</v>
      </c>
      <c r="B119" s="5">
        <v>1</v>
      </c>
      <c r="C119" s="5">
        <v>3</v>
      </c>
      <c r="D119" s="120" t="s">
        <v>149</v>
      </c>
      <c r="E119" s="141"/>
      <c r="F119" s="142">
        <v>0</v>
      </c>
      <c r="G119" s="143">
        <v>0</v>
      </c>
    </row>
    <row r="120" spans="1:7" ht="18" customHeight="1" x14ac:dyDescent="0.4">
      <c r="A120" s="5">
        <f t="shared" si="4"/>
        <v>24</v>
      </c>
      <c r="B120" s="5">
        <v>1</v>
      </c>
      <c r="C120" s="5">
        <v>4</v>
      </c>
      <c r="D120" s="120" t="s">
        <v>150</v>
      </c>
      <c r="E120" s="141"/>
      <c r="F120" s="142">
        <v>0</v>
      </c>
      <c r="G120" s="143">
        <v>0</v>
      </c>
    </row>
    <row r="121" spans="1:7" ht="18" customHeight="1" x14ac:dyDescent="0.4">
      <c r="A121" s="5">
        <f t="shared" si="4"/>
        <v>24</v>
      </c>
      <c r="B121" s="5">
        <v>1</v>
      </c>
      <c r="C121" s="5">
        <v>5</v>
      </c>
      <c r="D121" s="51" t="s">
        <v>15</v>
      </c>
      <c r="E121" s="126"/>
      <c r="F121" s="127">
        <v>0</v>
      </c>
      <c r="G121" s="143">
        <v>0</v>
      </c>
    </row>
    <row r="122" spans="1:7" ht="12" customHeight="1" thickBot="1" x14ac:dyDescent="0.45">
      <c r="D122" s="38"/>
      <c r="E122" s="58"/>
      <c r="F122" s="81"/>
      <c r="G122" s="94"/>
    </row>
    <row r="123" spans="1:7" s="57" customFormat="1" ht="21.6" thickBot="1" x14ac:dyDescent="0.45">
      <c r="A123" s="151">
        <v>25</v>
      </c>
      <c r="B123" s="7"/>
      <c r="C123" s="7"/>
      <c r="D123" s="106" t="s">
        <v>151</v>
      </c>
      <c r="E123" s="159"/>
      <c r="F123" s="160">
        <f>SUM(F124:F132)</f>
        <v>0</v>
      </c>
      <c r="G123" s="108">
        <f>SUM(G124:G132)</f>
        <v>0</v>
      </c>
    </row>
    <row r="124" spans="1:7" s="10" customFormat="1" ht="18" customHeight="1" x14ac:dyDescent="0.4">
      <c r="A124" s="5">
        <f>A$123</f>
        <v>25</v>
      </c>
      <c r="B124" s="7">
        <v>1</v>
      </c>
      <c r="C124" s="7">
        <v>1</v>
      </c>
      <c r="D124" s="120" t="s">
        <v>152</v>
      </c>
      <c r="E124" s="144"/>
      <c r="F124" s="145">
        <v>0</v>
      </c>
      <c r="G124" s="125">
        <v>0</v>
      </c>
    </row>
    <row r="125" spans="1:7" s="10" customFormat="1" ht="18" customHeight="1" x14ac:dyDescent="0.4">
      <c r="A125" s="5">
        <f t="shared" ref="A125:A132" si="5">A$123</f>
        <v>25</v>
      </c>
      <c r="B125" s="7">
        <v>1</v>
      </c>
      <c r="C125" s="7">
        <v>2</v>
      </c>
      <c r="D125" s="120" t="s">
        <v>153</v>
      </c>
      <c r="E125" s="144"/>
      <c r="F125" s="145">
        <v>0</v>
      </c>
      <c r="G125" s="125">
        <v>0</v>
      </c>
    </row>
    <row r="126" spans="1:7" s="10" customFormat="1" ht="18" customHeight="1" x14ac:dyDescent="0.4">
      <c r="A126" s="5">
        <f t="shared" si="5"/>
        <v>25</v>
      </c>
      <c r="B126" s="7">
        <v>1</v>
      </c>
      <c r="C126" s="7">
        <v>3</v>
      </c>
      <c r="D126" s="120" t="s">
        <v>154</v>
      </c>
      <c r="E126" s="144"/>
      <c r="F126" s="145">
        <v>0</v>
      </c>
      <c r="G126" s="125">
        <v>0</v>
      </c>
    </row>
    <row r="127" spans="1:7" s="10" customFormat="1" ht="18" customHeight="1" x14ac:dyDescent="0.4">
      <c r="A127" s="5">
        <f t="shared" si="5"/>
        <v>25</v>
      </c>
      <c r="B127" s="7">
        <v>1</v>
      </c>
      <c r="C127" s="7">
        <v>4</v>
      </c>
      <c r="D127" s="120" t="s">
        <v>115</v>
      </c>
      <c r="E127" s="144"/>
      <c r="F127" s="145">
        <v>0</v>
      </c>
      <c r="G127" s="125">
        <v>0</v>
      </c>
    </row>
    <row r="128" spans="1:7" ht="18" customHeight="1" x14ac:dyDescent="0.4">
      <c r="A128" s="5">
        <f t="shared" si="5"/>
        <v>25</v>
      </c>
      <c r="B128" s="7">
        <v>1</v>
      </c>
      <c r="C128" s="7">
        <v>5</v>
      </c>
      <c r="D128" s="51" t="s">
        <v>155</v>
      </c>
      <c r="E128" s="126"/>
      <c r="F128" s="127">
        <v>0</v>
      </c>
      <c r="G128" s="143">
        <v>0</v>
      </c>
    </row>
    <row r="129" spans="1:7" ht="18" customHeight="1" x14ac:dyDescent="0.4">
      <c r="A129" s="5">
        <f t="shared" si="5"/>
        <v>25</v>
      </c>
      <c r="B129" s="7">
        <v>1</v>
      </c>
      <c r="C129" s="7">
        <v>6</v>
      </c>
      <c r="D129" s="51" t="s">
        <v>156</v>
      </c>
      <c r="E129" s="126"/>
      <c r="F129" s="127">
        <v>0</v>
      </c>
      <c r="G129" s="143">
        <v>0</v>
      </c>
    </row>
    <row r="130" spans="1:7" ht="18" customHeight="1" x14ac:dyDescent="0.4">
      <c r="A130" s="5">
        <f t="shared" si="5"/>
        <v>25</v>
      </c>
      <c r="B130" s="7">
        <v>1</v>
      </c>
      <c r="C130" s="7">
        <v>7</v>
      </c>
      <c r="D130" s="51" t="s">
        <v>157</v>
      </c>
      <c r="E130" s="126"/>
      <c r="F130" s="127">
        <v>0</v>
      </c>
      <c r="G130" s="143">
        <v>0</v>
      </c>
    </row>
    <row r="131" spans="1:7" ht="18" customHeight="1" x14ac:dyDescent="0.4">
      <c r="A131" s="5">
        <f t="shared" si="5"/>
        <v>25</v>
      </c>
      <c r="B131" s="7">
        <v>1</v>
      </c>
      <c r="C131" s="7">
        <v>8</v>
      </c>
      <c r="D131" s="51" t="s">
        <v>158</v>
      </c>
      <c r="E131" s="126"/>
      <c r="F131" s="127">
        <v>0</v>
      </c>
      <c r="G131" s="143">
        <v>0</v>
      </c>
    </row>
    <row r="132" spans="1:7" ht="18" customHeight="1" x14ac:dyDescent="0.4">
      <c r="A132" s="5">
        <f t="shared" si="5"/>
        <v>25</v>
      </c>
      <c r="B132" s="7">
        <v>1</v>
      </c>
      <c r="C132" s="7">
        <v>9</v>
      </c>
      <c r="D132" s="131" t="s">
        <v>15</v>
      </c>
      <c r="E132" s="126"/>
      <c r="F132" s="127">
        <v>0</v>
      </c>
      <c r="G132" s="143">
        <v>0</v>
      </c>
    </row>
    <row r="133" spans="1:7" ht="12" customHeight="1" thickBot="1" x14ac:dyDescent="0.45">
      <c r="D133" s="38"/>
      <c r="E133" s="58"/>
      <c r="F133" s="81"/>
      <c r="G133" s="94"/>
    </row>
    <row r="134" spans="1:7" s="74" customFormat="1" ht="21.6" thickBot="1" x14ac:dyDescent="0.45">
      <c r="A134" s="152">
        <v>26</v>
      </c>
      <c r="B134" s="73"/>
      <c r="C134" s="73"/>
      <c r="D134" s="109" t="s">
        <v>159</v>
      </c>
      <c r="E134" s="110"/>
      <c r="F134" s="111">
        <f>F135+F139+F150+F154+F170+F174+F177+F180+F183+F190+F195</f>
        <v>216.3</v>
      </c>
      <c r="G134" s="112">
        <f>G135+G139+G150+G154+G170+G174+G177+G180+G183+G190+G195</f>
        <v>265.5</v>
      </c>
    </row>
    <row r="135" spans="1:7" s="71" customFormat="1" x14ac:dyDescent="0.4">
      <c r="A135" s="72">
        <f>A$134</f>
        <v>26</v>
      </c>
      <c r="B135" s="72">
        <v>1</v>
      </c>
      <c r="C135" s="72"/>
      <c r="D135" s="59" t="s">
        <v>160</v>
      </c>
      <c r="E135" s="67"/>
      <c r="F135" s="83">
        <f>SUM(F136:F137)</f>
        <v>0</v>
      </c>
      <c r="G135" s="84">
        <f>G136+G137</f>
        <v>0</v>
      </c>
    </row>
    <row r="136" spans="1:7" s="39" customFormat="1" ht="18" customHeight="1" x14ac:dyDescent="0.4">
      <c r="A136" s="72">
        <f t="shared" ref="A136:A196" si="6">A$134</f>
        <v>26</v>
      </c>
      <c r="B136" s="72">
        <v>1</v>
      </c>
      <c r="C136" s="72">
        <v>1</v>
      </c>
      <c r="D136" s="120" t="s">
        <v>161</v>
      </c>
      <c r="E136" s="137"/>
      <c r="F136" s="124">
        <v>0</v>
      </c>
      <c r="G136" s="125">
        <v>0</v>
      </c>
    </row>
    <row r="137" spans="1:7" s="75" customFormat="1" ht="18" customHeight="1" x14ac:dyDescent="0.4">
      <c r="A137" s="72">
        <f t="shared" si="6"/>
        <v>26</v>
      </c>
      <c r="B137" s="72">
        <v>1</v>
      </c>
      <c r="C137" s="73">
        <v>2</v>
      </c>
      <c r="D137" s="120" t="s">
        <v>15</v>
      </c>
      <c r="E137" s="137"/>
      <c r="F137" s="124">
        <v>0</v>
      </c>
      <c r="G137" s="125">
        <v>0</v>
      </c>
    </row>
    <row r="138" spans="1:7" ht="6" customHeight="1" x14ac:dyDescent="0.4">
      <c r="A138" s="72"/>
      <c r="D138" s="59"/>
      <c r="E138" s="70"/>
      <c r="F138" s="96"/>
      <c r="G138" s="94"/>
    </row>
    <row r="139" spans="1:7" x14ac:dyDescent="0.4">
      <c r="A139" s="72">
        <f t="shared" si="6"/>
        <v>26</v>
      </c>
      <c r="B139" s="5">
        <v>2</v>
      </c>
      <c r="D139" s="59" t="s">
        <v>162</v>
      </c>
      <c r="E139" s="65"/>
      <c r="F139" s="84">
        <f>SUM(F140:F148)</f>
        <v>0</v>
      </c>
      <c r="G139" s="84">
        <f>SUM(G140:G148)</f>
        <v>0</v>
      </c>
    </row>
    <row r="140" spans="1:7" ht="18" customHeight="1" x14ac:dyDescent="0.4">
      <c r="A140" s="72">
        <f t="shared" si="6"/>
        <v>26</v>
      </c>
      <c r="B140" s="5">
        <v>2</v>
      </c>
      <c r="C140" s="5">
        <v>1</v>
      </c>
      <c r="D140" s="120" t="s">
        <v>163</v>
      </c>
      <c r="E140" s="121"/>
      <c r="F140" s="123">
        <v>0</v>
      </c>
      <c r="G140" s="123">
        <v>0</v>
      </c>
    </row>
    <row r="141" spans="1:7" ht="18" customHeight="1" x14ac:dyDescent="0.4">
      <c r="A141" s="72">
        <f t="shared" si="6"/>
        <v>26</v>
      </c>
      <c r="B141" s="5">
        <v>2</v>
      </c>
      <c r="C141" s="5">
        <v>2</v>
      </c>
      <c r="D141" s="120" t="s">
        <v>164</v>
      </c>
      <c r="E141" s="121"/>
      <c r="F141" s="123">
        <v>0</v>
      </c>
      <c r="G141" s="123">
        <v>0</v>
      </c>
    </row>
    <row r="142" spans="1:7" ht="18" customHeight="1" x14ac:dyDescent="0.4">
      <c r="A142" s="72">
        <f t="shared" si="6"/>
        <v>26</v>
      </c>
      <c r="B142" s="5">
        <v>2</v>
      </c>
      <c r="C142" s="5">
        <v>3</v>
      </c>
      <c r="D142" s="120" t="s">
        <v>165</v>
      </c>
      <c r="E142" s="121"/>
      <c r="F142" s="123">
        <v>0</v>
      </c>
      <c r="G142" s="123">
        <v>0</v>
      </c>
    </row>
    <row r="143" spans="1:7" ht="18" customHeight="1" x14ac:dyDescent="0.4">
      <c r="A143" s="72">
        <f t="shared" si="6"/>
        <v>26</v>
      </c>
      <c r="B143" s="5">
        <v>2</v>
      </c>
      <c r="C143" s="5">
        <v>4</v>
      </c>
      <c r="D143" s="120" t="s">
        <v>166</v>
      </c>
      <c r="E143" s="121"/>
      <c r="F143" s="123">
        <v>0</v>
      </c>
      <c r="G143" s="123">
        <v>0</v>
      </c>
    </row>
    <row r="144" spans="1:7" ht="18" customHeight="1" x14ac:dyDescent="0.4">
      <c r="A144" s="72">
        <f t="shared" si="6"/>
        <v>26</v>
      </c>
      <c r="B144" s="5">
        <v>2</v>
      </c>
      <c r="C144" s="5">
        <v>5</v>
      </c>
      <c r="D144" s="131" t="s">
        <v>167</v>
      </c>
      <c r="E144" s="137"/>
      <c r="F144" s="125">
        <v>0</v>
      </c>
      <c r="G144" s="125">
        <v>0</v>
      </c>
    </row>
    <row r="145" spans="1:7" ht="18" customHeight="1" x14ac:dyDescent="0.4">
      <c r="A145" s="72">
        <f t="shared" si="6"/>
        <v>26</v>
      </c>
      <c r="B145" s="5">
        <v>2</v>
      </c>
      <c r="C145" s="5">
        <v>6</v>
      </c>
      <c r="D145" s="131" t="s">
        <v>168</v>
      </c>
      <c r="E145" s="137"/>
      <c r="F145" s="125">
        <v>0</v>
      </c>
      <c r="G145" s="125">
        <v>0</v>
      </c>
    </row>
    <row r="146" spans="1:7" ht="18" customHeight="1" x14ac:dyDescent="0.4">
      <c r="A146" s="72">
        <f t="shared" si="6"/>
        <v>26</v>
      </c>
      <c r="B146" s="5">
        <v>2</v>
      </c>
      <c r="C146" s="5">
        <v>7</v>
      </c>
      <c r="D146" s="131" t="s">
        <v>169</v>
      </c>
      <c r="E146" s="137"/>
      <c r="F146" s="125">
        <v>0</v>
      </c>
      <c r="G146" s="125">
        <v>0</v>
      </c>
    </row>
    <row r="147" spans="1:7" ht="18" customHeight="1" x14ac:dyDescent="0.4">
      <c r="A147" s="72">
        <f t="shared" si="6"/>
        <v>26</v>
      </c>
      <c r="B147" s="5">
        <v>2</v>
      </c>
      <c r="C147" s="5">
        <v>8</v>
      </c>
      <c r="D147" s="131" t="s">
        <v>170</v>
      </c>
      <c r="E147" s="137"/>
      <c r="F147" s="125">
        <v>0</v>
      </c>
      <c r="G147" s="125">
        <v>0</v>
      </c>
    </row>
    <row r="148" spans="1:7" ht="18" customHeight="1" x14ac:dyDescent="0.4">
      <c r="A148" s="72">
        <f t="shared" si="6"/>
        <v>26</v>
      </c>
      <c r="B148" s="5">
        <v>2</v>
      </c>
      <c r="C148" s="5">
        <v>9</v>
      </c>
      <c r="D148" s="131" t="s">
        <v>90</v>
      </c>
      <c r="E148" s="137"/>
      <c r="F148" s="125">
        <v>0</v>
      </c>
      <c r="G148" s="125">
        <v>0</v>
      </c>
    </row>
    <row r="149" spans="1:7" ht="6" customHeight="1" x14ac:dyDescent="0.4">
      <c r="A149" s="72"/>
      <c r="D149" s="64"/>
      <c r="E149" s="70"/>
      <c r="F149" s="98"/>
      <c r="G149" s="94"/>
    </row>
    <row r="150" spans="1:7" x14ac:dyDescent="0.4">
      <c r="A150" s="72">
        <f t="shared" si="6"/>
        <v>26</v>
      </c>
      <c r="B150" s="5">
        <v>3</v>
      </c>
      <c r="D150" s="59" t="s">
        <v>171</v>
      </c>
      <c r="E150" s="70"/>
      <c r="F150" s="83">
        <f>SUM(F151:F152)</f>
        <v>0</v>
      </c>
      <c r="G150" s="84">
        <f>SUM(G151:G152)</f>
        <v>0</v>
      </c>
    </row>
    <row r="151" spans="1:7" ht="18" customHeight="1" x14ac:dyDescent="0.4">
      <c r="A151" s="72">
        <f t="shared" si="6"/>
        <v>26</v>
      </c>
      <c r="B151" s="5">
        <v>3</v>
      </c>
      <c r="C151" s="5">
        <v>1</v>
      </c>
      <c r="D151" s="120" t="s">
        <v>242</v>
      </c>
      <c r="E151" s="137"/>
      <c r="F151" s="124">
        <v>0</v>
      </c>
      <c r="G151" s="125">
        <v>0</v>
      </c>
    </row>
    <row r="152" spans="1:7" ht="18" customHeight="1" x14ac:dyDescent="0.4">
      <c r="A152" s="72">
        <f t="shared" si="6"/>
        <v>26</v>
      </c>
      <c r="B152" s="5">
        <v>3</v>
      </c>
      <c r="C152" s="5">
        <v>2</v>
      </c>
      <c r="D152" s="136" t="s">
        <v>15</v>
      </c>
      <c r="E152" s="137"/>
      <c r="F152" s="124">
        <v>0</v>
      </c>
      <c r="G152" s="125">
        <v>0</v>
      </c>
    </row>
    <row r="153" spans="1:7" ht="6" customHeight="1" x14ac:dyDescent="0.4">
      <c r="A153" s="72"/>
      <c r="D153" s="59"/>
      <c r="E153" s="70"/>
      <c r="F153" s="85"/>
      <c r="G153" s="86"/>
    </row>
    <row r="154" spans="1:7" x14ac:dyDescent="0.4">
      <c r="A154" s="72">
        <f t="shared" si="6"/>
        <v>26</v>
      </c>
      <c r="B154" s="5">
        <v>4</v>
      </c>
      <c r="D154" s="59" t="s">
        <v>172</v>
      </c>
      <c r="E154" s="70"/>
      <c r="F154" s="83">
        <f>SUM(F155:F168)</f>
        <v>0</v>
      </c>
      <c r="G154" s="84">
        <f>SUM(G155:G168)</f>
        <v>0</v>
      </c>
    </row>
    <row r="155" spans="1:7" ht="18" customHeight="1" x14ac:dyDescent="0.4">
      <c r="A155" s="72">
        <f t="shared" si="6"/>
        <v>26</v>
      </c>
      <c r="B155" s="5">
        <v>4</v>
      </c>
      <c r="C155" s="5">
        <v>1</v>
      </c>
      <c r="D155" s="120" t="s">
        <v>173</v>
      </c>
      <c r="E155" s="146" t="s">
        <v>207</v>
      </c>
      <c r="F155" s="124">
        <v>0</v>
      </c>
      <c r="G155" s="125">
        <v>0</v>
      </c>
    </row>
    <row r="156" spans="1:7" ht="18" customHeight="1" x14ac:dyDescent="0.4">
      <c r="A156" s="72">
        <f t="shared" si="6"/>
        <v>26</v>
      </c>
      <c r="B156" s="5">
        <v>4</v>
      </c>
      <c r="C156" s="5">
        <v>2</v>
      </c>
      <c r="D156" s="120" t="s">
        <v>174</v>
      </c>
      <c r="E156" s="146" t="s">
        <v>207</v>
      </c>
      <c r="F156" s="124">
        <v>0</v>
      </c>
      <c r="G156" s="125">
        <v>0</v>
      </c>
    </row>
    <row r="157" spans="1:7" ht="18" customHeight="1" x14ac:dyDescent="0.4">
      <c r="A157" s="72">
        <f t="shared" si="6"/>
        <v>26</v>
      </c>
      <c r="B157" s="5">
        <v>4</v>
      </c>
      <c r="C157" s="5">
        <v>3</v>
      </c>
      <c r="D157" s="131" t="s">
        <v>107</v>
      </c>
      <c r="E157" s="146" t="s">
        <v>207</v>
      </c>
      <c r="F157" s="124">
        <v>0</v>
      </c>
      <c r="G157" s="125">
        <v>0</v>
      </c>
    </row>
    <row r="158" spans="1:7" ht="18" customHeight="1" x14ac:dyDescent="0.4">
      <c r="A158" s="72">
        <f t="shared" si="6"/>
        <v>26</v>
      </c>
      <c r="B158" s="5">
        <v>4</v>
      </c>
      <c r="C158" s="5">
        <v>4</v>
      </c>
      <c r="D158" s="131" t="s">
        <v>108</v>
      </c>
      <c r="E158" s="146" t="s">
        <v>207</v>
      </c>
      <c r="F158" s="124">
        <v>0</v>
      </c>
      <c r="G158" s="125">
        <v>0</v>
      </c>
    </row>
    <row r="159" spans="1:7" ht="18" customHeight="1" x14ac:dyDescent="0.4">
      <c r="A159" s="72">
        <f t="shared" si="6"/>
        <v>26</v>
      </c>
      <c r="B159" s="5">
        <v>4</v>
      </c>
      <c r="C159" s="5">
        <v>5</v>
      </c>
      <c r="D159" s="131" t="s">
        <v>109</v>
      </c>
      <c r="E159" s="146" t="s">
        <v>207</v>
      </c>
      <c r="F159" s="124">
        <v>0</v>
      </c>
      <c r="G159" s="125">
        <v>0</v>
      </c>
    </row>
    <row r="160" spans="1:7" ht="18" customHeight="1" x14ac:dyDescent="0.4">
      <c r="A160" s="72">
        <f t="shared" si="6"/>
        <v>26</v>
      </c>
      <c r="B160" s="5">
        <v>4</v>
      </c>
      <c r="C160" s="5">
        <v>6</v>
      </c>
      <c r="D160" s="131" t="s">
        <v>110</v>
      </c>
      <c r="E160" s="146" t="s">
        <v>207</v>
      </c>
      <c r="F160" s="124">
        <v>0</v>
      </c>
      <c r="G160" s="125">
        <v>0</v>
      </c>
    </row>
    <row r="161" spans="1:7" ht="18" customHeight="1" x14ac:dyDescent="0.4">
      <c r="A161" s="72">
        <f t="shared" si="6"/>
        <v>26</v>
      </c>
      <c r="B161" s="5">
        <v>4</v>
      </c>
      <c r="C161" s="5">
        <v>7</v>
      </c>
      <c r="D161" s="131" t="s">
        <v>175</v>
      </c>
      <c r="E161" s="146" t="s">
        <v>207</v>
      </c>
      <c r="F161" s="124">
        <v>0</v>
      </c>
      <c r="G161" s="125">
        <v>0</v>
      </c>
    </row>
    <row r="162" spans="1:7" ht="18" customHeight="1" x14ac:dyDescent="0.4">
      <c r="A162" s="72">
        <f t="shared" si="6"/>
        <v>26</v>
      </c>
      <c r="B162" s="5">
        <v>4</v>
      </c>
      <c r="C162" s="5">
        <v>8</v>
      </c>
      <c r="D162" s="131" t="s">
        <v>112</v>
      </c>
      <c r="E162" s="146" t="s">
        <v>207</v>
      </c>
      <c r="F162" s="124">
        <v>0</v>
      </c>
      <c r="G162" s="125">
        <v>0</v>
      </c>
    </row>
    <row r="163" spans="1:7" ht="18" customHeight="1" x14ac:dyDescent="0.4">
      <c r="A163" s="72">
        <f t="shared" si="6"/>
        <v>26</v>
      </c>
      <c r="B163" s="5">
        <v>4</v>
      </c>
      <c r="C163" s="5">
        <v>9</v>
      </c>
      <c r="D163" s="131" t="s">
        <v>113</v>
      </c>
      <c r="E163" s="146" t="s">
        <v>207</v>
      </c>
      <c r="F163" s="124">
        <v>0</v>
      </c>
      <c r="G163" s="125">
        <v>0</v>
      </c>
    </row>
    <row r="164" spans="1:7" ht="18" customHeight="1" x14ac:dyDescent="0.4">
      <c r="A164" s="72">
        <f t="shared" si="6"/>
        <v>26</v>
      </c>
      <c r="B164" s="5">
        <v>4</v>
      </c>
      <c r="C164" s="5">
        <v>10</v>
      </c>
      <c r="D164" s="131" t="s">
        <v>114</v>
      </c>
      <c r="E164" s="146" t="s">
        <v>207</v>
      </c>
      <c r="F164" s="124">
        <v>0</v>
      </c>
      <c r="G164" s="125">
        <v>0</v>
      </c>
    </row>
    <row r="165" spans="1:7" ht="18" customHeight="1" x14ac:dyDescent="0.4">
      <c r="A165" s="72">
        <f t="shared" si="6"/>
        <v>26</v>
      </c>
      <c r="B165" s="5">
        <v>4</v>
      </c>
      <c r="C165" s="5">
        <v>11</v>
      </c>
      <c r="D165" s="131" t="s">
        <v>115</v>
      </c>
      <c r="E165" s="146" t="s">
        <v>207</v>
      </c>
      <c r="F165" s="124">
        <v>0</v>
      </c>
      <c r="G165" s="125">
        <v>0</v>
      </c>
    </row>
    <row r="166" spans="1:7" ht="18" customHeight="1" x14ac:dyDescent="0.4">
      <c r="A166" s="72">
        <f t="shared" si="6"/>
        <v>26</v>
      </c>
      <c r="B166" s="5">
        <v>4</v>
      </c>
      <c r="C166" s="5">
        <v>12</v>
      </c>
      <c r="D166" s="131" t="s">
        <v>176</v>
      </c>
      <c r="E166" s="146" t="s">
        <v>207</v>
      </c>
      <c r="F166" s="124">
        <v>0</v>
      </c>
      <c r="G166" s="125">
        <v>0</v>
      </c>
    </row>
    <row r="167" spans="1:7" ht="18" customHeight="1" x14ac:dyDescent="0.4">
      <c r="A167" s="72">
        <f t="shared" si="6"/>
        <v>26</v>
      </c>
      <c r="B167" s="5">
        <v>4</v>
      </c>
      <c r="C167" s="5">
        <v>13</v>
      </c>
      <c r="D167" s="131" t="s">
        <v>177</v>
      </c>
      <c r="E167" s="146" t="s">
        <v>207</v>
      </c>
      <c r="F167" s="124">
        <v>0</v>
      </c>
      <c r="G167" s="125">
        <v>0</v>
      </c>
    </row>
    <row r="168" spans="1:7" ht="18" customHeight="1" x14ac:dyDescent="0.4">
      <c r="A168" s="72">
        <f t="shared" si="6"/>
        <v>26</v>
      </c>
      <c r="B168" s="5">
        <v>4</v>
      </c>
      <c r="C168" s="5">
        <v>14</v>
      </c>
      <c r="D168" s="136" t="s">
        <v>15</v>
      </c>
      <c r="E168" s="146" t="s">
        <v>207</v>
      </c>
      <c r="F168" s="124">
        <v>0</v>
      </c>
      <c r="G168" s="125">
        <v>0</v>
      </c>
    </row>
    <row r="169" spans="1:7" ht="6" customHeight="1" x14ac:dyDescent="0.4">
      <c r="A169" s="72"/>
      <c r="D169" s="59"/>
      <c r="E169" s="70"/>
      <c r="F169" s="85"/>
      <c r="G169" s="86"/>
    </row>
    <row r="170" spans="1:7" ht="36.6" x14ac:dyDescent="0.4">
      <c r="A170" s="72">
        <f t="shared" si="6"/>
        <v>26</v>
      </c>
      <c r="B170" s="5">
        <v>5</v>
      </c>
      <c r="D170" s="60" t="s">
        <v>178</v>
      </c>
      <c r="E170" s="70"/>
      <c r="F170" s="83">
        <f>SUM(F171:F172)</f>
        <v>0</v>
      </c>
      <c r="G170" s="84">
        <f>SUM(G171:G172)</f>
        <v>0</v>
      </c>
    </row>
    <row r="171" spans="1:7" ht="18" customHeight="1" x14ac:dyDescent="0.4">
      <c r="A171" s="72">
        <f t="shared" si="6"/>
        <v>26</v>
      </c>
      <c r="B171" s="5">
        <v>5</v>
      </c>
      <c r="C171" s="5">
        <v>1</v>
      </c>
      <c r="D171" s="25" t="s">
        <v>179</v>
      </c>
      <c r="E171" s="137"/>
      <c r="F171" s="122">
        <v>0</v>
      </c>
      <c r="G171" s="123">
        <v>0</v>
      </c>
    </row>
    <row r="172" spans="1:7" ht="18" customHeight="1" x14ac:dyDescent="0.4">
      <c r="A172" s="72">
        <f t="shared" si="6"/>
        <v>26</v>
      </c>
      <c r="B172" s="5">
        <v>5</v>
      </c>
      <c r="C172" s="5">
        <v>2</v>
      </c>
      <c r="D172" s="147" t="s">
        <v>180</v>
      </c>
      <c r="E172" s="137"/>
      <c r="F172" s="122">
        <v>0</v>
      </c>
      <c r="G172" s="123">
        <v>0</v>
      </c>
    </row>
    <row r="173" spans="1:7" ht="6" customHeight="1" x14ac:dyDescent="0.4">
      <c r="A173" s="72"/>
      <c r="D173" s="59"/>
      <c r="E173" s="70"/>
      <c r="F173" s="95"/>
      <c r="G173" s="97"/>
    </row>
    <row r="174" spans="1:7" x14ac:dyDescent="0.4">
      <c r="A174" s="72">
        <f t="shared" si="6"/>
        <v>26</v>
      </c>
      <c r="B174" s="5">
        <v>6</v>
      </c>
      <c r="D174" s="59" t="s">
        <v>181</v>
      </c>
      <c r="E174" s="70"/>
      <c r="F174" s="83">
        <f>SUM(F175)</f>
        <v>0</v>
      </c>
      <c r="G174" s="84">
        <f>SUM(G175)</f>
        <v>0</v>
      </c>
    </row>
    <row r="175" spans="1:7" ht="18" customHeight="1" x14ac:dyDescent="0.4">
      <c r="A175" s="72">
        <f t="shared" si="6"/>
        <v>26</v>
      </c>
      <c r="B175" s="5">
        <v>6</v>
      </c>
      <c r="C175" s="5">
        <v>1</v>
      </c>
      <c r="D175" s="120" t="s">
        <v>182</v>
      </c>
      <c r="E175" s="137"/>
      <c r="F175" s="148">
        <v>0</v>
      </c>
      <c r="G175" s="125">
        <v>0</v>
      </c>
    </row>
    <row r="176" spans="1:7" ht="6" customHeight="1" x14ac:dyDescent="0.4">
      <c r="A176" s="72"/>
      <c r="D176" s="66"/>
      <c r="E176" s="70"/>
      <c r="F176" s="98"/>
      <c r="G176" s="92"/>
    </row>
    <row r="177" spans="1:7" x14ac:dyDescent="0.4">
      <c r="A177" s="72">
        <f t="shared" si="6"/>
        <v>26</v>
      </c>
      <c r="B177" s="5">
        <v>7</v>
      </c>
      <c r="D177" s="61" t="s">
        <v>183</v>
      </c>
      <c r="E177" s="70"/>
      <c r="F177" s="83">
        <f>SUM(F178)</f>
        <v>216.3</v>
      </c>
      <c r="G177" s="84">
        <f>SUM(G178)</f>
        <v>265.5</v>
      </c>
    </row>
    <row r="178" spans="1:7" ht="18" customHeight="1" x14ac:dyDescent="0.4">
      <c r="A178" s="72">
        <f t="shared" si="6"/>
        <v>26</v>
      </c>
      <c r="B178" s="5">
        <v>7</v>
      </c>
      <c r="C178" s="5">
        <v>1</v>
      </c>
      <c r="D178" s="131" t="s">
        <v>184</v>
      </c>
      <c r="E178" s="137"/>
      <c r="F178" s="148">
        <v>216.3</v>
      </c>
      <c r="G178" s="125">
        <v>265.5</v>
      </c>
    </row>
    <row r="179" spans="1:7" ht="6" customHeight="1" x14ac:dyDescent="0.4">
      <c r="A179" s="72"/>
      <c r="D179" s="66"/>
      <c r="E179" s="70"/>
      <c r="F179" s="98"/>
      <c r="G179" s="92"/>
    </row>
    <row r="180" spans="1:7" x14ac:dyDescent="0.4">
      <c r="A180" s="72">
        <f t="shared" si="6"/>
        <v>26</v>
      </c>
      <c r="B180" s="5">
        <v>8</v>
      </c>
      <c r="D180" s="61" t="s">
        <v>130</v>
      </c>
      <c r="E180" s="70"/>
      <c r="F180" s="83">
        <f>SUM(F181)</f>
        <v>0</v>
      </c>
      <c r="G180" s="84">
        <f>SUM(G181)</f>
        <v>0</v>
      </c>
    </row>
    <row r="181" spans="1:7" ht="18" customHeight="1" x14ac:dyDescent="0.4">
      <c r="A181" s="72">
        <f t="shared" si="6"/>
        <v>26</v>
      </c>
      <c r="B181" s="5">
        <v>8</v>
      </c>
      <c r="C181" s="5">
        <v>1</v>
      </c>
      <c r="D181" s="136" t="s">
        <v>15</v>
      </c>
      <c r="E181" s="137"/>
      <c r="F181" s="148">
        <v>0</v>
      </c>
      <c r="G181" s="125">
        <v>0</v>
      </c>
    </row>
    <row r="182" spans="1:7" ht="6" customHeight="1" x14ac:dyDescent="0.4">
      <c r="A182" s="72"/>
      <c r="D182" s="59"/>
      <c r="E182" s="70"/>
      <c r="F182" s="98"/>
      <c r="G182" s="94"/>
    </row>
    <row r="183" spans="1:7" x14ac:dyDescent="0.4">
      <c r="A183" s="72">
        <f t="shared" si="6"/>
        <v>26</v>
      </c>
      <c r="B183" s="5">
        <v>9</v>
      </c>
      <c r="D183" s="61" t="s">
        <v>185</v>
      </c>
      <c r="E183" s="70"/>
      <c r="F183" s="83">
        <f>SUM(F184:F188)</f>
        <v>0</v>
      </c>
      <c r="G183" s="84">
        <f>SUM(G184:G188)</f>
        <v>0</v>
      </c>
    </row>
    <row r="184" spans="1:7" ht="18" customHeight="1" x14ac:dyDescent="0.4">
      <c r="A184" s="72">
        <f t="shared" si="6"/>
        <v>26</v>
      </c>
      <c r="B184" s="5">
        <v>9</v>
      </c>
      <c r="C184" s="5">
        <v>1</v>
      </c>
      <c r="D184" s="131" t="s">
        <v>186</v>
      </c>
      <c r="E184" s="137"/>
      <c r="F184" s="124">
        <v>0</v>
      </c>
      <c r="G184" s="125">
        <v>0</v>
      </c>
    </row>
    <row r="185" spans="1:7" ht="18" customHeight="1" x14ac:dyDescent="0.4">
      <c r="A185" s="72">
        <f t="shared" si="6"/>
        <v>26</v>
      </c>
      <c r="B185" s="5">
        <v>9</v>
      </c>
      <c r="C185" s="5">
        <v>2</v>
      </c>
      <c r="D185" s="131" t="s">
        <v>187</v>
      </c>
      <c r="E185" s="137"/>
      <c r="F185" s="124">
        <v>0</v>
      </c>
      <c r="G185" s="125">
        <v>0</v>
      </c>
    </row>
    <row r="186" spans="1:7" ht="18" customHeight="1" x14ac:dyDescent="0.4">
      <c r="A186" s="72">
        <f t="shared" si="6"/>
        <v>26</v>
      </c>
      <c r="B186" s="5">
        <v>9</v>
      </c>
      <c r="C186" s="5">
        <v>3</v>
      </c>
      <c r="D186" s="131" t="s">
        <v>188</v>
      </c>
      <c r="E186" s="137"/>
      <c r="F186" s="124">
        <v>0</v>
      </c>
      <c r="G186" s="125">
        <v>0</v>
      </c>
    </row>
    <row r="187" spans="1:7" ht="18" customHeight="1" x14ac:dyDescent="0.4">
      <c r="A187" s="72">
        <f t="shared" si="6"/>
        <v>26</v>
      </c>
      <c r="B187" s="5">
        <v>9</v>
      </c>
      <c r="C187" s="5">
        <v>4</v>
      </c>
      <c r="D187" s="131" t="s">
        <v>189</v>
      </c>
      <c r="E187" s="137"/>
      <c r="F187" s="124">
        <v>0</v>
      </c>
      <c r="G187" s="125">
        <v>0</v>
      </c>
    </row>
    <row r="188" spans="1:7" ht="18" customHeight="1" x14ac:dyDescent="0.4">
      <c r="A188" s="72">
        <f t="shared" si="6"/>
        <v>26</v>
      </c>
      <c r="B188" s="5">
        <v>9</v>
      </c>
      <c r="C188" s="5">
        <v>5</v>
      </c>
      <c r="D188" s="131" t="s">
        <v>90</v>
      </c>
      <c r="E188" s="137"/>
      <c r="F188" s="124">
        <v>0</v>
      </c>
      <c r="G188" s="125">
        <v>0</v>
      </c>
    </row>
    <row r="189" spans="1:7" ht="6" customHeight="1" x14ac:dyDescent="0.4">
      <c r="A189" s="72"/>
      <c r="D189" s="66"/>
      <c r="E189" s="70"/>
      <c r="F189" s="98"/>
      <c r="G189" s="92"/>
    </row>
    <row r="190" spans="1:7" x14ac:dyDescent="0.4">
      <c r="A190" s="72">
        <f t="shared" si="6"/>
        <v>26</v>
      </c>
      <c r="B190" s="5">
        <v>10</v>
      </c>
      <c r="D190" s="61" t="s">
        <v>134</v>
      </c>
      <c r="E190" s="70"/>
      <c r="F190" s="95">
        <f>SUM(F191:F193)</f>
        <v>0</v>
      </c>
      <c r="G190" s="97">
        <f>SUM(G191:G193)</f>
        <v>0</v>
      </c>
    </row>
    <row r="191" spans="1:7" ht="18" customHeight="1" x14ac:dyDescent="0.4">
      <c r="A191" s="72">
        <f t="shared" si="6"/>
        <v>26</v>
      </c>
      <c r="B191" s="5">
        <v>10</v>
      </c>
      <c r="C191" s="5">
        <v>1</v>
      </c>
      <c r="D191" s="131" t="s">
        <v>190</v>
      </c>
      <c r="E191" s="137"/>
      <c r="F191" s="148">
        <v>0</v>
      </c>
      <c r="G191" s="143">
        <v>0</v>
      </c>
    </row>
    <row r="192" spans="1:7" ht="18" customHeight="1" x14ac:dyDescent="0.4">
      <c r="A192" s="72">
        <f t="shared" si="6"/>
        <v>26</v>
      </c>
      <c r="B192" s="5">
        <v>10</v>
      </c>
      <c r="C192" s="5">
        <v>2</v>
      </c>
      <c r="D192" s="131" t="s">
        <v>191</v>
      </c>
      <c r="E192" s="137"/>
      <c r="F192" s="148">
        <v>0</v>
      </c>
      <c r="G192" s="143">
        <v>0</v>
      </c>
    </row>
    <row r="193" spans="1:8" ht="18" customHeight="1" x14ac:dyDescent="0.4">
      <c r="A193" s="72">
        <f t="shared" si="6"/>
        <v>26</v>
      </c>
      <c r="B193" s="5">
        <v>10</v>
      </c>
      <c r="C193" s="5">
        <v>3</v>
      </c>
      <c r="D193" s="131" t="s">
        <v>15</v>
      </c>
      <c r="E193" s="137"/>
      <c r="F193" s="148">
        <v>0</v>
      </c>
      <c r="G193" s="143">
        <v>0</v>
      </c>
    </row>
    <row r="194" spans="1:8" ht="6" customHeight="1" x14ac:dyDescent="0.4">
      <c r="A194" s="72"/>
      <c r="D194" s="66"/>
      <c r="E194" s="70"/>
      <c r="F194" s="98"/>
      <c r="G194" s="92"/>
    </row>
    <row r="195" spans="1:8" x14ac:dyDescent="0.4">
      <c r="A195" s="72">
        <f t="shared" si="6"/>
        <v>26</v>
      </c>
      <c r="B195" s="5">
        <v>11</v>
      </c>
      <c r="D195" s="72" t="s">
        <v>192</v>
      </c>
      <c r="E195" s="70"/>
      <c r="F195" s="95">
        <f>SUM(F196)</f>
        <v>0</v>
      </c>
      <c r="G195" s="97">
        <f>SUM(G196)</f>
        <v>0</v>
      </c>
    </row>
    <row r="196" spans="1:8" ht="18" customHeight="1" thickBot="1" x14ac:dyDescent="0.45">
      <c r="A196" s="72">
        <f t="shared" si="6"/>
        <v>26</v>
      </c>
      <c r="B196" s="5">
        <v>11</v>
      </c>
      <c r="C196" s="5">
        <v>1</v>
      </c>
      <c r="D196" s="149" t="s">
        <v>15</v>
      </c>
      <c r="E196" s="121"/>
      <c r="F196" s="124">
        <v>0</v>
      </c>
      <c r="G196" s="125">
        <v>0</v>
      </c>
    </row>
    <row r="197" spans="1:8" ht="21.6" thickBot="1" x14ac:dyDescent="0.45">
      <c r="D197" s="76" t="s">
        <v>193</v>
      </c>
      <c r="E197" s="77"/>
      <c r="F197" s="99">
        <f>F4+F101+F107+F110+F116+F123+F134</f>
        <v>7782.2</v>
      </c>
      <c r="G197" s="100">
        <f>G4+G101+G107+G110+G116+G123+G134</f>
        <v>14487.83</v>
      </c>
    </row>
    <row r="198" spans="1:8" ht="12" customHeight="1" thickBot="1" x14ac:dyDescent="0.45">
      <c r="D198" s="66"/>
      <c r="E198" s="70"/>
      <c r="F198" s="98"/>
      <c r="G198" s="92"/>
    </row>
    <row r="199" spans="1:8" ht="21.6" thickBot="1" x14ac:dyDescent="0.45">
      <c r="A199" s="151">
        <v>29</v>
      </c>
      <c r="D199" s="76" t="s">
        <v>194</v>
      </c>
      <c r="E199" s="78"/>
      <c r="F199" s="101">
        <f>IF(Rendic.PROVENTI!F57&gt;F197,Rendic.PROVENTI!F57-F197,0)</f>
        <v>2610.21</v>
      </c>
      <c r="G199" s="100">
        <f>IF(Rendic.PROVENTI!G57&gt;G197,Rendic.PROVENTI!G57-G197,0)</f>
        <v>0</v>
      </c>
      <c r="H199" s="113"/>
    </row>
    <row r="200" spans="1:8" ht="12" customHeight="1" thickBot="1" x14ac:dyDescent="0.45">
      <c r="F200" s="102"/>
      <c r="G200" s="102"/>
    </row>
    <row r="201" spans="1:8" ht="21.6" thickBot="1" x14ac:dyDescent="0.45">
      <c r="D201" s="76" t="s">
        <v>195</v>
      </c>
      <c r="E201" s="80"/>
      <c r="F201" s="103">
        <f>F197+F199</f>
        <v>10392.41</v>
      </c>
      <c r="G201" s="93">
        <f>G197+G199</f>
        <v>14487.83</v>
      </c>
    </row>
  </sheetData>
  <sheetProtection sheet="1" objects="1" scenarios="1"/>
  <mergeCells count="3">
    <mergeCell ref="D1:G1"/>
    <mergeCell ref="E2:G2"/>
    <mergeCell ref="A3:C3"/>
  </mergeCells>
  <printOptions horizontalCentered="1"/>
  <pageMargins left="0.9055118110236221" right="0.70866141732283472" top="0.35433070866141736" bottom="0.35433070866141736" header="0.31496062992125984" footer="0.31496062992125984"/>
  <pageSetup paperSize="9" scale="65" fitToHeight="3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opLeftCell="A31" workbookViewId="0">
      <selection activeCell="K47" sqref="K47"/>
    </sheetView>
  </sheetViews>
  <sheetFormatPr defaultRowHeight="21" x14ac:dyDescent="0.4"/>
  <cols>
    <col min="1" max="1" width="4.44140625" style="5" bestFit="1" customWidth="1"/>
    <col min="2" max="2" width="2.88671875" style="5" bestFit="1" customWidth="1"/>
    <col min="3" max="3" width="4.44140625" style="5" bestFit="1" customWidth="1"/>
    <col min="4" max="4" width="62.6640625" customWidth="1"/>
    <col min="6" max="7" width="15.109375" bestFit="1" customWidth="1"/>
  </cols>
  <sheetData>
    <row r="1" spans="1:7" s="105" customFormat="1" ht="21" customHeight="1" x14ac:dyDescent="0.3">
      <c r="A1" s="104"/>
      <c r="B1" s="104"/>
      <c r="C1" s="104"/>
      <c r="D1" s="178" t="s">
        <v>4</v>
      </c>
      <c r="E1" s="178"/>
      <c r="F1" s="178"/>
      <c r="G1" s="178"/>
    </row>
    <row r="2" spans="1:7" s="105" customFormat="1" ht="21" customHeight="1" thickBot="1" x14ac:dyDescent="0.35">
      <c r="A2" s="104"/>
      <c r="B2" s="104"/>
      <c r="C2" s="104"/>
      <c r="D2" s="17" t="s">
        <v>196</v>
      </c>
      <c r="E2" s="180" t="str">
        <f>Frontespizio!F23</f>
        <v>31.12.2020</v>
      </c>
      <c r="F2" s="180"/>
      <c r="G2" s="180"/>
    </row>
    <row r="3" spans="1:7" s="105" customFormat="1" ht="21" customHeight="1" thickBot="1" x14ac:dyDescent="0.35">
      <c r="A3" s="181" t="s">
        <v>7</v>
      </c>
      <c r="B3" s="181"/>
      <c r="C3" s="181"/>
      <c r="D3" s="16" t="s">
        <v>237</v>
      </c>
      <c r="F3" s="33">
        <f>'Attivo patr.'!F3</f>
        <v>2020</v>
      </c>
      <c r="G3" s="34">
        <f>'Attivo patr.'!G3</f>
        <v>2019</v>
      </c>
    </row>
    <row r="4" spans="1:7" s="10" customFormat="1" ht="21.6" thickBot="1" x14ac:dyDescent="0.45">
      <c r="A4" s="151">
        <v>30</v>
      </c>
      <c r="B4" s="5"/>
      <c r="C4" s="5"/>
      <c r="D4" s="106" t="s">
        <v>209</v>
      </c>
      <c r="E4" s="9"/>
      <c r="F4" s="116">
        <f>SUM(F5:F16)</f>
        <v>9471.41</v>
      </c>
      <c r="G4" s="108">
        <f>SUM(G5:G16)</f>
        <v>5437.75</v>
      </c>
    </row>
    <row r="5" spans="1:7" s="10" customFormat="1" ht="18" customHeight="1" x14ac:dyDescent="0.4">
      <c r="A5" s="5">
        <f>A$4</f>
        <v>30</v>
      </c>
      <c r="B5" s="5">
        <v>1</v>
      </c>
      <c r="C5" s="5">
        <v>1</v>
      </c>
      <c r="D5" s="120" t="s">
        <v>210</v>
      </c>
      <c r="E5" s="150"/>
      <c r="F5" s="123">
        <v>0</v>
      </c>
      <c r="G5" s="123">
        <v>0</v>
      </c>
    </row>
    <row r="6" spans="1:7" ht="18" customHeight="1" x14ac:dyDescent="0.4">
      <c r="A6" s="5">
        <f t="shared" ref="A6:A16" si="0">A$4</f>
        <v>30</v>
      </c>
      <c r="B6" s="5">
        <v>1</v>
      </c>
      <c r="C6" s="5">
        <v>2</v>
      </c>
      <c r="D6" s="48" t="s">
        <v>238</v>
      </c>
      <c r="E6" s="49"/>
      <c r="F6" s="128">
        <v>4493.5</v>
      </c>
      <c r="G6" s="128">
        <v>5117.75</v>
      </c>
    </row>
    <row r="7" spans="1:7" ht="18" customHeight="1" x14ac:dyDescent="0.4">
      <c r="A7" s="5">
        <f t="shared" si="0"/>
        <v>30</v>
      </c>
      <c r="B7" s="5">
        <v>1</v>
      </c>
      <c r="C7" s="5">
        <v>3</v>
      </c>
      <c r="D7" s="48" t="s">
        <v>211</v>
      </c>
      <c r="E7" s="49"/>
      <c r="F7" s="128">
        <v>0</v>
      </c>
      <c r="G7" s="128">
        <v>0</v>
      </c>
    </row>
    <row r="8" spans="1:7" ht="18" customHeight="1" x14ac:dyDescent="0.4">
      <c r="A8" s="5">
        <f t="shared" si="0"/>
        <v>30</v>
      </c>
      <c r="B8" s="5">
        <v>1</v>
      </c>
      <c r="C8" s="5">
        <v>4</v>
      </c>
      <c r="D8" s="48" t="s">
        <v>212</v>
      </c>
      <c r="E8" s="49"/>
      <c r="F8" s="128">
        <v>0</v>
      </c>
      <c r="G8" s="128">
        <v>0</v>
      </c>
    </row>
    <row r="9" spans="1:7" ht="18" customHeight="1" x14ac:dyDescent="0.4">
      <c r="A9" s="5">
        <f t="shared" si="0"/>
        <v>30</v>
      </c>
      <c r="B9" s="5">
        <v>1</v>
      </c>
      <c r="C9" s="5">
        <v>5</v>
      </c>
      <c r="D9" s="48" t="s">
        <v>213</v>
      </c>
      <c r="E9" s="49"/>
      <c r="F9" s="128">
        <v>0</v>
      </c>
      <c r="G9" s="128">
        <v>320</v>
      </c>
    </row>
    <row r="10" spans="1:7" ht="18" customHeight="1" x14ac:dyDescent="0.4">
      <c r="A10" s="5">
        <f t="shared" si="0"/>
        <v>30</v>
      </c>
      <c r="B10" s="5">
        <v>1</v>
      </c>
      <c r="C10" s="5">
        <v>6</v>
      </c>
      <c r="D10" s="48" t="s">
        <v>214</v>
      </c>
      <c r="E10" s="49"/>
      <c r="F10" s="128">
        <v>4977.91</v>
      </c>
      <c r="G10" s="128">
        <v>0</v>
      </c>
    </row>
    <row r="11" spans="1:7" ht="18" customHeight="1" x14ac:dyDescent="0.4">
      <c r="A11" s="5">
        <f t="shared" si="0"/>
        <v>30</v>
      </c>
      <c r="B11" s="5">
        <v>1</v>
      </c>
      <c r="C11" s="5">
        <v>7</v>
      </c>
      <c r="D11" s="48" t="s">
        <v>215</v>
      </c>
      <c r="E11" s="49"/>
      <c r="F11" s="128">
        <v>0</v>
      </c>
      <c r="G11" s="128">
        <v>0</v>
      </c>
    </row>
    <row r="12" spans="1:7" ht="18" customHeight="1" x14ac:dyDescent="0.4">
      <c r="A12" s="5">
        <f t="shared" si="0"/>
        <v>30</v>
      </c>
      <c r="B12" s="5">
        <v>1</v>
      </c>
      <c r="C12" s="5">
        <v>8</v>
      </c>
      <c r="D12" s="48" t="s">
        <v>216</v>
      </c>
      <c r="E12" s="49"/>
      <c r="F12" s="128">
        <v>0</v>
      </c>
      <c r="G12" s="128">
        <v>0</v>
      </c>
    </row>
    <row r="13" spans="1:7" ht="18" customHeight="1" x14ac:dyDescent="0.4">
      <c r="A13" s="5">
        <f t="shared" si="0"/>
        <v>30</v>
      </c>
      <c r="B13" s="5">
        <v>1</v>
      </c>
      <c r="C13" s="5">
        <v>9</v>
      </c>
      <c r="D13" s="48" t="s">
        <v>217</v>
      </c>
      <c r="E13" s="49"/>
      <c r="F13" s="128">
        <v>0</v>
      </c>
      <c r="G13" s="128">
        <v>0</v>
      </c>
    </row>
    <row r="14" spans="1:7" ht="18" customHeight="1" x14ac:dyDescent="0.4">
      <c r="A14" s="5">
        <f t="shared" si="0"/>
        <v>30</v>
      </c>
      <c r="B14" s="5">
        <v>1</v>
      </c>
      <c r="C14" s="5">
        <v>10</v>
      </c>
      <c r="D14" s="48" t="s">
        <v>218</v>
      </c>
      <c r="E14" s="49"/>
      <c r="F14" s="128">
        <v>0</v>
      </c>
      <c r="G14" s="128">
        <v>0</v>
      </c>
    </row>
    <row r="15" spans="1:7" ht="18" customHeight="1" x14ac:dyDescent="0.4">
      <c r="A15" s="5">
        <f t="shared" si="0"/>
        <v>30</v>
      </c>
      <c r="B15" s="5">
        <v>1</v>
      </c>
      <c r="C15" s="5">
        <v>11</v>
      </c>
      <c r="D15" s="48" t="s">
        <v>219</v>
      </c>
      <c r="E15" s="49"/>
      <c r="F15" s="128">
        <v>0</v>
      </c>
      <c r="G15" s="128">
        <v>0</v>
      </c>
    </row>
    <row r="16" spans="1:7" ht="18" customHeight="1" x14ac:dyDescent="0.4">
      <c r="A16" s="5">
        <f t="shared" si="0"/>
        <v>30</v>
      </c>
      <c r="B16" s="5">
        <v>1</v>
      </c>
      <c r="C16" s="5">
        <v>12</v>
      </c>
      <c r="D16" s="48" t="s">
        <v>15</v>
      </c>
      <c r="E16" s="49"/>
      <c r="F16" s="128">
        <v>0</v>
      </c>
      <c r="G16" s="128">
        <v>0</v>
      </c>
    </row>
    <row r="17" spans="1:7" ht="12" customHeight="1" thickBot="1" x14ac:dyDescent="0.45">
      <c r="F17" s="82"/>
      <c r="G17" s="82"/>
    </row>
    <row r="18" spans="1:7" s="7" customFormat="1" ht="21.6" thickBot="1" x14ac:dyDescent="0.45">
      <c r="A18" s="151">
        <v>31</v>
      </c>
      <c r="B18" s="5"/>
      <c r="C18" s="5"/>
      <c r="D18" s="106" t="s">
        <v>220</v>
      </c>
      <c r="E18" s="114"/>
      <c r="F18" s="116">
        <f>SUM(F19:F22)</f>
        <v>901</v>
      </c>
      <c r="G18" s="108">
        <f>SUM(G19:G22)</f>
        <v>4835</v>
      </c>
    </row>
    <row r="19" spans="1:7" ht="18" customHeight="1" x14ac:dyDescent="0.4">
      <c r="A19" s="5">
        <f>A$18</f>
        <v>31</v>
      </c>
      <c r="B19" s="5">
        <v>1</v>
      </c>
      <c r="C19" s="5">
        <v>1</v>
      </c>
      <c r="D19" s="48" t="s">
        <v>252</v>
      </c>
      <c r="E19" s="49"/>
      <c r="F19" s="143">
        <v>646</v>
      </c>
      <c r="G19" s="143">
        <v>2380</v>
      </c>
    </row>
    <row r="20" spans="1:7" ht="18" customHeight="1" x14ac:dyDescent="0.4">
      <c r="A20" s="5">
        <f t="shared" ref="A20:A22" si="1">A$18</f>
        <v>31</v>
      </c>
      <c r="B20" s="5">
        <v>1</v>
      </c>
      <c r="C20" s="5">
        <v>2</v>
      </c>
      <c r="D20" s="48" t="s">
        <v>256</v>
      </c>
      <c r="E20" s="49"/>
      <c r="F20" s="143">
        <v>0</v>
      </c>
      <c r="G20" s="143">
        <v>1095</v>
      </c>
    </row>
    <row r="21" spans="1:7" ht="18" customHeight="1" x14ac:dyDescent="0.4">
      <c r="A21" s="5">
        <f t="shared" si="1"/>
        <v>31</v>
      </c>
      <c r="B21" s="5">
        <v>1</v>
      </c>
      <c r="C21" s="5">
        <v>3</v>
      </c>
      <c r="D21" s="48" t="s">
        <v>253</v>
      </c>
      <c r="E21" s="49"/>
      <c r="F21" s="143">
        <v>255</v>
      </c>
      <c r="G21" s="143">
        <v>1360</v>
      </c>
    </row>
    <row r="22" spans="1:7" ht="18" customHeight="1" x14ac:dyDescent="0.4">
      <c r="A22" s="5">
        <f t="shared" si="1"/>
        <v>31</v>
      </c>
      <c r="B22" s="5">
        <v>1</v>
      </c>
      <c r="C22" s="5">
        <v>4</v>
      </c>
      <c r="D22" s="48" t="s">
        <v>15</v>
      </c>
      <c r="E22" s="49"/>
      <c r="F22" s="143">
        <v>0</v>
      </c>
      <c r="G22" s="143">
        <v>0</v>
      </c>
    </row>
    <row r="23" spans="1:7" ht="12" customHeight="1" thickBot="1" x14ac:dyDescent="0.45">
      <c r="D23" s="12"/>
      <c r="E23" s="13"/>
      <c r="F23" s="82"/>
      <c r="G23" s="82"/>
    </row>
    <row r="24" spans="1:7" s="10" customFormat="1" ht="21.6" thickBot="1" x14ac:dyDescent="0.45">
      <c r="A24" s="151">
        <v>32</v>
      </c>
      <c r="B24" s="5"/>
      <c r="C24" s="5"/>
      <c r="D24" s="106" t="s">
        <v>221</v>
      </c>
      <c r="E24" s="9"/>
      <c r="F24" s="116">
        <f>SUM(F25)</f>
        <v>0</v>
      </c>
      <c r="G24" s="108">
        <f>SUM(G25)</f>
        <v>0</v>
      </c>
    </row>
    <row r="25" spans="1:7" ht="18" customHeight="1" x14ac:dyDescent="0.4">
      <c r="A25" s="5">
        <f>A$24</f>
        <v>32</v>
      </c>
      <c r="B25" s="5">
        <v>1</v>
      </c>
      <c r="C25" s="5">
        <v>1</v>
      </c>
      <c r="D25" s="120" t="s">
        <v>15</v>
      </c>
      <c r="E25" s="49"/>
      <c r="F25" s="143">
        <v>0</v>
      </c>
      <c r="G25" s="143">
        <v>0</v>
      </c>
    </row>
    <row r="26" spans="1:7" ht="12" customHeight="1" thickBot="1" x14ac:dyDescent="0.45">
      <c r="E26" s="13"/>
      <c r="F26" s="82"/>
      <c r="G26" s="82"/>
    </row>
    <row r="27" spans="1:7" s="7" customFormat="1" ht="21.6" thickBot="1" x14ac:dyDescent="0.45">
      <c r="A27" s="151">
        <v>33</v>
      </c>
      <c r="B27" s="5"/>
      <c r="C27" s="5"/>
      <c r="D27" s="106" t="s">
        <v>239</v>
      </c>
      <c r="E27" s="114"/>
      <c r="F27" s="116">
        <f>SUM(F28:F36)</f>
        <v>0</v>
      </c>
      <c r="G27" s="108">
        <f>SUM(G28:G36)</f>
        <v>0.41</v>
      </c>
    </row>
    <row r="28" spans="1:7" ht="18" customHeight="1" x14ac:dyDescent="0.4">
      <c r="A28" s="5">
        <f>A$27</f>
        <v>33</v>
      </c>
      <c r="B28" s="5">
        <v>1</v>
      </c>
      <c r="C28" s="5">
        <v>1</v>
      </c>
      <c r="D28" s="48" t="s">
        <v>222</v>
      </c>
      <c r="E28" s="49"/>
      <c r="F28" s="143">
        <v>0</v>
      </c>
      <c r="G28" s="143">
        <v>0.41</v>
      </c>
    </row>
    <row r="29" spans="1:7" ht="18" customHeight="1" x14ac:dyDescent="0.4">
      <c r="A29" s="5">
        <f t="shared" ref="A29:A36" si="2">A$27</f>
        <v>33</v>
      </c>
      <c r="B29" s="5">
        <v>1</v>
      </c>
      <c r="C29" s="5">
        <v>2</v>
      </c>
      <c r="D29" s="48" t="s">
        <v>223</v>
      </c>
      <c r="E29" s="49"/>
      <c r="F29" s="143">
        <v>0</v>
      </c>
      <c r="G29" s="143">
        <v>0</v>
      </c>
    </row>
    <row r="30" spans="1:7" ht="18" customHeight="1" x14ac:dyDescent="0.4">
      <c r="A30" s="5">
        <f t="shared" si="2"/>
        <v>33</v>
      </c>
      <c r="B30" s="5">
        <v>1</v>
      </c>
      <c r="C30" s="5">
        <v>3</v>
      </c>
      <c r="D30" s="48" t="s">
        <v>224</v>
      </c>
      <c r="E30" s="49"/>
      <c r="F30" s="143">
        <v>0</v>
      </c>
      <c r="G30" s="143">
        <v>0</v>
      </c>
    </row>
    <row r="31" spans="1:7" ht="18" customHeight="1" x14ac:dyDescent="0.4">
      <c r="A31" s="5">
        <f t="shared" si="2"/>
        <v>33</v>
      </c>
      <c r="B31" s="5">
        <v>1</v>
      </c>
      <c r="C31" s="5">
        <v>4</v>
      </c>
      <c r="D31" s="48" t="s">
        <v>240</v>
      </c>
      <c r="E31" s="49"/>
      <c r="F31" s="143">
        <v>0</v>
      </c>
      <c r="G31" s="143">
        <v>0</v>
      </c>
    </row>
    <row r="32" spans="1:7" ht="18" customHeight="1" x14ac:dyDescent="0.4">
      <c r="A32" s="5">
        <f t="shared" si="2"/>
        <v>33</v>
      </c>
      <c r="B32" s="5">
        <v>1</v>
      </c>
      <c r="C32" s="5">
        <v>5</v>
      </c>
      <c r="D32" s="48" t="s">
        <v>225</v>
      </c>
      <c r="E32" s="49"/>
      <c r="F32" s="143">
        <v>0</v>
      </c>
      <c r="G32" s="143">
        <v>0</v>
      </c>
    </row>
    <row r="33" spans="1:7" ht="18" customHeight="1" x14ac:dyDescent="0.4">
      <c r="A33" s="5">
        <f t="shared" si="2"/>
        <v>33</v>
      </c>
      <c r="B33" s="5">
        <v>1</v>
      </c>
      <c r="C33" s="5">
        <v>6</v>
      </c>
      <c r="D33" s="48" t="s">
        <v>226</v>
      </c>
      <c r="E33" s="49"/>
      <c r="F33" s="143">
        <v>0</v>
      </c>
      <c r="G33" s="143">
        <v>0</v>
      </c>
    </row>
    <row r="34" spans="1:7" ht="18" customHeight="1" x14ac:dyDescent="0.4">
      <c r="A34" s="5">
        <f t="shared" si="2"/>
        <v>33</v>
      </c>
      <c r="B34" s="5">
        <v>1</v>
      </c>
      <c r="C34" s="5">
        <v>7</v>
      </c>
      <c r="D34" s="48" t="s">
        <v>227</v>
      </c>
      <c r="E34" s="49"/>
      <c r="F34" s="143">
        <v>0</v>
      </c>
      <c r="G34" s="143">
        <v>0</v>
      </c>
    </row>
    <row r="35" spans="1:7" ht="18" customHeight="1" x14ac:dyDescent="0.4">
      <c r="A35" s="5">
        <f t="shared" si="2"/>
        <v>33</v>
      </c>
      <c r="B35" s="5">
        <v>1</v>
      </c>
      <c r="C35" s="5">
        <v>8</v>
      </c>
      <c r="D35" s="48" t="s">
        <v>228</v>
      </c>
      <c r="E35" s="49"/>
      <c r="F35" s="143">
        <v>0</v>
      </c>
      <c r="G35" s="143">
        <v>0</v>
      </c>
    </row>
    <row r="36" spans="1:7" ht="18" customHeight="1" x14ac:dyDescent="0.4">
      <c r="A36" s="5">
        <f t="shared" si="2"/>
        <v>33</v>
      </c>
      <c r="B36" s="5">
        <v>1</v>
      </c>
      <c r="C36" s="5">
        <v>9</v>
      </c>
      <c r="D36" s="48" t="s">
        <v>15</v>
      </c>
      <c r="E36" s="49"/>
      <c r="F36" s="143">
        <v>0</v>
      </c>
      <c r="G36" s="143">
        <v>0</v>
      </c>
    </row>
    <row r="37" spans="1:7" ht="12" customHeight="1" thickBot="1" x14ac:dyDescent="0.55000000000000004">
      <c r="D37" s="115"/>
      <c r="E37" s="13"/>
      <c r="F37" s="94"/>
      <c r="G37" s="94"/>
    </row>
    <row r="38" spans="1:7" ht="21.6" thickBot="1" x14ac:dyDescent="0.45">
      <c r="A38" s="151">
        <v>34</v>
      </c>
      <c r="D38" s="106" t="s">
        <v>229</v>
      </c>
      <c r="E38" s="9"/>
      <c r="F38" s="117">
        <f>SUM(F39:F40)</f>
        <v>0</v>
      </c>
      <c r="G38" s="108">
        <f>SUM(G39:G40)</f>
        <v>0</v>
      </c>
    </row>
    <row r="39" spans="1:7" ht="18" customHeight="1" x14ac:dyDescent="0.4">
      <c r="A39" s="5">
        <f>A$38</f>
        <v>34</v>
      </c>
      <c r="B39" s="5">
        <v>1</v>
      </c>
      <c r="C39" s="5">
        <v>1</v>
      </c>
      <c r="D39" s="48" t="s">
        <v>230</v>
      </c>
      <c r="E39" s="49"/>
      <c r="F39" s="143">
        <v>0</v>
      </c>
      <c r="G39" s="143">
        <v>0</v>
      </c>
    </row>
    <row r="40" spans="1:7" ht="18" customHeight="1" x14ac:dyDescent="0.4">
      <c r="A40" s="5">
        <f>A$38</f>
        <v>34</v>
      </c>
      <c r="B40" s="5">
        <v>1</v>
      </c>
      <c r="C40" s="5">
        <v>2</v>
      </c>
      <c r="D40" s="120" t="s">
        <v>15</v>
      </c>
      <c r="E40" s="25"/>
      <c r="F40" s="128">
        <v>0</v>
      </c>
      <c r="G40" s="128">
        <v>0</v>
      </c>
    </row>
    <row r="41" spans="1:7" ht="12" customHeight="1" thickBot="1" x14ac:dyDescent="0.45">
      <c r="D41" s="64"/>
      <c r="F41" s="82"/>
      <c r="G41" s="82"/>
    </row>
    <row r="42" spans="1:7" ht="21.6" thickBot="1" x14ac:dyDescent="0.45">
      <c r="A42" s="151">
        <v>35</v>
      </c>
      <c r="D42" s="106" t="s">
        <v>231</v>
      </c>
      <c r="E42" s="41"/>
      <c r="F42" s="101">
        <f>SUM(F43)</f>
        <v>0</v>
      </c>
      <c r="G42" s="100">
        <f>SUM(G43)</f>
        <v>0</v>
      </c>
    </row>
    <row r="43" spans="1:7" ht="18" customHeight="1" x14ac:dyDescent="0.4">
      <c r="A43" s="5">
        <f>A$42</f>
        <v>35</v>
      </c>
      <c r="B43" s="5">
        <v>1</v>
      </c>
      <c r="C43" s="5">
        <v>1</v>
      </c>
      <c r="D43" s="120" t="s">
        <v>15</v>
      </c>
      <c r="E43" s="25"/>
      <c r="F43" s="128">
        <v>0</v>
      </c>
      <c r="G43" s="128">
        <v>0</v>
      </c>
    </row>
    <row r="44" spans="1:7" ht="12" customHeight="1" thickBot="1" x14ac:dyDescent="0.45">
      <c r="D44" s="64"/>
      <c r="F44" s="82"/>
      <c r="G44" s="82"/>
    </row>
    <row r="45" spans="1:7" ht="21.6" thickBot="1" x14ac:dyDescent="0.45">
      <c r="A45" s="151">
        <v>36</v>
      </c>
      <c r="D45" s="109" t="s">
        <v>232</v>
      </c>
      <c r="E45" s="156"/>
      <c r="F45" s="157">
        <f>SUM(F46:F56)</f>
        <v>20</v>
      </c>
      <c r="G45" s="158">
        <f>SUM(G46:G56)</f>
        <v>0</v>
      </c>
    </row>
    <row r="46" spans="1:7" ht="18" customHeight="1" x14ac:dyDescent="0.4">
      <c r="A46" s="5">
        <f>A$45</f>
        <v>36</v>
      </c>
      <c r="B46" s="5">
        <v>1</v>
      </c>
      <c r="C46" s="5">
        <v>1</v>
      </c>
      <c r="D46" s="120" t="s">
        <v>210</v>
      </c>
      <c r="E46" s="25"/>
      <c r="F46" s="128">
        <v>0</v>
      </c>
      <c r="G46" s="128">
        <v>0</v>
      </c>
    </row>
    <row r="47" spans="1:7" ht="18" customHeight="1" x14ac:dyDescent="0.4">
      <c r="A47" s="5">
        <f t="shared" ref="A47:A56" si="3">A$45</f>
        <v>36</v>
      </c>
      <c r="B47" s="5">
        <v>1</v>
      </c>
      <c r="C47" s="5">
        <v>2</v>
      </c>
      <c r="D47" s="120" t="s">
        <v>241</v>
      </c>
      <c r="E47" s="25"/>
      <c r="F47" s="128">
        <v>0</v>
      </c>
      <c r="G47" s="128">
        <v>0</v>
      </c>
    </row>
    <row r="48" spans="1:7" ht="18" customHeight="1" x14ac:dyDescent="0.4">
      <c r="A48" s="5">
        <f t="shared" si="3"/>
        <v>36</v>
      </c>
      <c r="B48" s="5">
        <v>1</v>
      </c>
      <c r="C48" s="5">
        <v>3</v>
      </c>
      <c r="D48" s="120" t="s">
        <v>211</v>
      </c>
      <c r="E48" s="25"/>
      <c r="F48" s="128">
        <v>0</v>
      </c>
      <c r="G48" s="128">
        <v>0</v>
      </c>
    </row>
    <row r="49" spans="1:7" ht="18" customHeight="1" x14ac:dyDescent="0.4">
      <c r="A49" s="5">
        <f t="shared" si="3"/>
        <v>36</v>
      </c>
      <c r="B49" s="5">
        <v>1</v>
      </c>
      <c r="C49" s="5">
        <v>4</v>
      </c>
      <c r="D49" s="120" t="s">
        <v>212</v>
      </c>
      <c r="E49" s="25"/>
      <c r="F49" s="128">
        <v>0</v>
      </c>
      <c r="G49" s="128">
        <v>0</v>
      </c>
    </row>
    <row r="50" spans="1:7" ht="18" customHeight="1" x14ac:dyDescent="0.4">
      <c r="A50" s="5">
        <f t="shared" si="3"/>
        <v>36</v>
      </c>
      <c r="B50" s="5">
        <v>1</v>
      </c>
      <c r="C50" s="5">
        <v>5</v>
      </c>
      <c r="D50" s="120" t="s">
        <v>233</v>
      </c>
      <c r="E50" s="25"/>
      <c r="F50" s="128">
        <v>0</v>
      </c>
      <c r="G50" s="128">
        <v>0</v>
      </c>
    </row>
    <row r="51" spans="1:7" ht="18" customHeight="1" x14ac:dyDescent="0.4">
      <c r="A51" s="5">
        <f t="shared" si="3"/>
        <v>36</v>
      </c>
      <c r="B51" s="5">
        <v>1</v>
      </c>
      <c r="C51" s="5">
        <v>6</v>
      </c>
      <c r="D51" s="120" t="s">
        <v>213</v>
      </c>
      <c r="E51" s="25"/>
      <c r="F51" s="128">
        <v>0</v>
      </c>
      <c r="G51" s="128">
        <v>0</v>
      </c>
    </row>
    <row r="52" spans="1:7" ht="18" customHeight="1" x14ac:dyDescent="0.4">
      <c r="A52" s="5">
        <f t="shared" si="3"/>
        <v>36</v>
      </c>
      <c r="B52" s="5">
        <v>1</v>
      </c>
      <c r="C52" s="5">
        <v>7</v>
      </c>
      <c r="D52" s="120" t="s">
        <v>215</v>
      </c>
      <c r="E52" s="25"/>
      <c r="F52" s="128">
        <v>20</v>
      </c>
      <c r="G52" s="128">
        <v>0</v>
      </c>
    </row>
    <row r="53" spans="1:7" ht="18" customHeight="1" x14ac:dyDescent="0.4">
      <c r="A53" s="5">
        <f t="shared" si="3"/>
        <v>36</v>
      </c>
      <c r="B53" s="5">
        <v>1</v>
      </c>
      <c r="C53" s="5">
        <v>8</v>
      </c>
      <c r="D53" s="120" t="s">
        <v>216</v>
      </c>
      <c r="E53" s="25"/>
      <c r="F53" s="128">
        <v>0</v>
      </c>
      <c r="G53" s="128">
        <v>0</v>
      </c>
    </row>
    <row r="54" spans="1:7" ht="18" customHeight="1" x14ac:dyDescent="0.4">
      <c r="A54" s="5">
        <f t="shared" si="3"/>
        <v>36</v>
      </c>
      <c r="B54" s="5">
        <v>1</v>
      </c>
      <c r="C54" s="5">
        <v>9</v>
      </c>
      <c r="D54" s="120" t="s">
        <v>217</v>
      </c>
      <c r="E54" s="25"/>
      <c r="F54" s="128">
        <v>0</v>
      </c>
      <c r="G54" s="128">
        <v>0</v>
      </c>
    </row>
    <row r="55" spans="1:7" ht="18" customHeight="1" x14ac:dyDescent="0.4">
      <c r="A55" s="5">
        <f t="shared" si="3"/>
        <v>36</v>
      </c>
      <c r="B55" s="5">
        <v>1</v>
      </c>
      <c r="C55" s="5">
        <v>10</v>
      </c>
      <c r="D55" s="120" t="s">
        <v>234</v>
      </c>
      <c r="E55" s="25"/>
      <c r="F55" s="128">
        <v>0</v>
      </c>
      <c r="G55" s="128">
        <v>0</v>
      </c>
    </row>
    <row r="56" spans="1:7" ht="18" customHeight="1" thickBot="1" x14ac:dyDescent="0.45">
      <c r="A56" s="5">
        <f t="shared" si="3"/>
        <v>36</v>
      </c>
      <c r="B56" s="5">
        <v>1</v>
      </c>
      <c r="C56" s="5">
        <v>11</v>
      </c>
      <c r="D56" s="120" t="s">
        <v>15</v>
      </c>
      <c r="E56" s="25"/>
      <c r="F56" s="128">
        <v>0</v>
      </c>
      <c r="G56" s="128">
        <v>0</v>
      </c>
    </row>
    <row r="57" spans="1:7" ht="21.6" thickBot="1" x14ac:dyDescent="0.45">
      <c r="D57" s="76" t="s">
        <v>236</v>
      </c>
      <c r="E57" s="41"/>
      <c r="F57" s="119">
        <f>F4+F18+F24+F27+F38+F42+F45</f>
        <v>10392.41</v>
      </c>
      <c r="G57" s="100">
        <f>G4+G18+G24+G27+G38+G42+G45</f>
        <v>10273.16</v>
      </c>
    </row>
    <row r="58" spans="1:7" ht="12" customHeight="1" thickBot="1" x14ac:dyDescent="0.45">
      <c r="F58" s="82"/>
      <c r="G58" s="82"/>
    </row>
    <row r="59" spans="1:7" s="7" customFormat="1" ht="21.6" thickBot="1" x14ac:dyDescent="0.45">
      <c r="A59" s="151">
        <v>39</v>
      </c>
      <c r="B59" s="5"/>
      <c r="C59" s="5"/>
      <c r="D59" s="76" t="s">
        <v>235</v>
      </c>
      <c r="E59" s="79"/>
      <c r="F59" s="118">
        <f>IF(Rendic.ONERI!F197&gt;F57,Rendic.ONERI!F197-F57,0)</f>
        <v>0</v>
      </c>
      <c r="G59" s="100">
        <f>IF(Rendic.ONERI!G197&gt;G57,Rendic.ONERI!G197-G57,0)</f>
        <v>4214.67</v>
      </c>
    </row>
    <row r="60" spans="1:7" ht="12" customHeight="1" thickBot="1" x14ac:dyDescent="0.45">
      <c r="F60" s="102"/>
      <c r="G60" s="102"/>
    </row>
    <row r="61" spans="1:7" s="7" customFormat="1" ht="21.6" thickBot="1" x14ac:dyDescent="0.45">
      <c r="A61" s="5"/>
      <c r="B61" s="5"/>
      <c r="C61" s="5"/>
      <c r="D61" s="76" t="s">
        <v>195</v>
      </c>
      <c r="E61" s="79"/>
      <c r="F61" s="119">
        <f>F57+F59</f>
        <v>10392.41</v>
      </c>
      <c r="G61" s="100">
        <f>G57+G59</f>
        <v>14487.83</v>
      </c>
    </row>
  </sheetData>
  <sheetProtection sheet="1" objects="1" scenarios="1"/>
  <mergeCells count="3">
    <mergeCell ref="D1:G1"/>
    <mergeCell ref="E2:G2"/>
    <mergeCell ref="A3:C3"/>
  </mergeCells>
  <printOptions horizontalCentered="1"/>
  <pageMargins left="0.70866141732283472" right="0.51181102362204722" top="0.55118110236220474" bottom="0.15748031496062992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K22" sqref="K21:K22"/>
    </sheetView>
  </sheetViews>
  <sheetFormatPr defaultRowHeight="14.4" x14ac:dyDescent="0.3"/>
  <cols>
    <col min="9" max="9" width="13.6640625" customWidth="1"/>
    <col min="10" max="10" width="15.33203125" customWidth="1"/>
  </cols>
  <sheetData>
    <row r="1" spans="1:13" ht="68.400000000000006" customHeight="1" x14ac:dyDescent="0.6">
      <c r="A1" s="182" t="s">
        <v>295</v>
      </c>
      <c r="B1" s="183"/>
      <c r="C1" s="183"/>
      <c r="D1" s="183"/>
      <c r="E1" s="183"/>
      <c r="F1" s="183"/>
      <c r="G1" s="183"/>
      <c r="H1" s="183"/>
    </row>
    <row r="2" spans="1:13" ht="15" customHeight="1" x14ac:dyDescent="0.4">
      <c r="A2" s="164" t="s">
        <v>260</v>
      </c>
      <c r="B2" s="164" t="s">
        <v>261</v>
      </c>
      <c r="C2" s="164" t="s">
        <v>262</v>
      </c>
      <c r="D2" s="164" t="s">
        <v>263</v>
      </c>
      <c r="E2" s="164" t="s">
        <v>264</v>
      </c>
      <c r="F2" s="164" t="s">
        <v>265</v>
      </c>
      <c r="G2" s="164" t="s">
        <v>266</v>
      </c>
      <c r="H2" s="164" t="s">
        <v>267</v>
      </c>
      <c r="I2" s="164" t="s">
        <v>268</v>
      </c>
      <c r="J2" s="164"/>
      <c r="K2" s="42"/>
      <c r="L2" s="42"/>
      <c r="M2" s="42"/>
    </row>
    <row r="3" spans="1:13" ht="15" customHeight="1" x14ac:dyDescent="0.4">
      <c r="A3" s="164">
        <v>1999</v>
      </c>
      <c r="B3" s="164"/>
      <c r="C3" s="164">
        <v>54</v>
      </c>
      <c r="D3" s="164">
        <v>44</v>
      </c>
      <c r="E3" s="164"/>
      <c r="F3" s="164"/>
      <c r="G3" s="164"/>
      <c r="H3" s="164"/>
      <c r="I3" s="164" t="s">
        <v>263</v>
      </c>
      <c r="J3" s="164" t="s">
        <v>262</v>
      </c>
      <c r="K3" s="42"/>
      <c r="L3" s="42"/>
      <c r="M3" s="42"/>
    </row>
    <row r="4" spans="1:13" ht="15" customHeight="1" x14ac:dyDescent="0.4">
      <c r="A4" s="164">
        <v>2000</v>
      </c>
      <c r="B4" s="164"/>
      <c r="C4" s="164">
        <v>78</v>
      </c>
      <c r="D4" s="164">
        <v>160</v>
      </c>
      <c r="E4" s="164">
        <v>78</v>
      </c>
      <c r="F4" s="164">
        <v>71</v>
      </c>
      <c r="G4" s="164"/>
      <c r="H4" s="164">
        <v>11</v>
      </c>
      <c r="I4" s="164" t="s">
        <v>269</v>
      </c>
      <c r="J4" s="164" t="s">
        <v>270</v>
      </c>
      <c r="K4" s="42"/>
      <c r="L4" s="42"/>
      <c r="M4" s="42"/>
    </row>
    <row r="5" spans="1:13" ht="15" customHeight="1" x14ac:dyDescent="0.4">
      <c r="A5" s="164">
        <v>2001</v>
      </c>
      <c r="B5" s="164">
        <v>92</v>
      </c>
      <c r="C5" s="164">
        <v>90</v>
      </c>
      <c r="D5" s="164">
        <v>174</v>
      </c>
      <c r="E5" s="164">
        <v>111</v>
      </c>
      <c r="F5" s="164">
        <v>56</v>
      </c>
      <c r="G5" s="164"/>
      <c r="H5" s="164">
        <v>7</v>
      </c>
      <c r="I5" s="164" t="s">
        <v>271</v>
      </c>
      <c r="J5" s="164" t="s">
        <v>272</v>
      </c>
      <c r="K5" s="42"/>
      <c r="L5" s="42"/>
      <c r="M5" s="42"/>
    </row>
    <row r="6" spans="1:13" ht="15" customHeight="1" x14ac:dyDescent="0.4">
      <c r="A6" s="164">
        <v>2002</v>
      </c>
      <c r="B6" s="164">
        <v>105</v>
      </c>
      <c r="C6" s="164">
        <v>103</v>
      </c>
      <c r="D6" s="164">
        <v>185</v>
      </c>
      <c r="E6" s="164">
        <v>112</v>
      </c>
      <c r="F6" s="164">
        <v>57</v>
      </c>
      <c r="G6" s="164"/>
      <c r="H6" s="164">
        <v>16</v>
      </c>
      <c r="I6" s="164" t="s">
        <v>273</v>
      </c>
      <c r="J6" s="164" t="s">
        <v>274</v>
      </c>
      <c r="K6" s="42"/>
      <c r="L6" s="42"/>
      <c r="M6" s="42"/>
    </row>
    <row r="7" spans="1:13" ht="15" customHeight="1" x14ac:dyDescent="0.4">
      <c r="A7" s="164">
        <v>2003</v>
      </c>
      <c r="B7" s="164">
        <v>108</v>
      </c>
      <c r="C7" s="164">
        <v>101</v>
      </c>
      <c r="D7" s="164">
        <v>177</v>
      </c>
      <c r="E7" s="164">
        <v>109</v>
      </c>
      <c r="F7" s="164">
        <v>61</v>
      </c>
      <c r="G7" s="164"/>
      <c r="H7" s="164">
        <v>7</v>
      </c>
      <c r="I7" s="164" t="s">
        <v>275</v>
      </c>
      <c r="J7" s="164" t="s">
        <v>276</v>
      </c>
      <c r="K7" s="42"/>
      <c r="L7" s="42"/>
      <c r="M7" s="42"/>
    </row>
    <row r="8" spans="1:13" ht="15" customHeight="1" x14ac:dyDescent="0.4">
      <c r="A8" s="164">
        <v>2004</v>
      </c>
      <c r="B8" s="164">
        <v>115</v>
      </c>
      <c r="C8" s="164">
        <v>109</v>
      </c>
      <c r="D8" s="164">
        <v>171</v>
      </c>
      <c r="E8" s="164">
        <v>111</v>
      </c>
      <c r="F8" s="164">
        <v>58</v>
      </c>
      <c r="G8" s="164"/>
      <c r="H8" s="164">
        <v>2</v>
      </c>
      <c r="I8" s="164" t="s">
        <v>277</v>
      </c>
      <c r="J8" s="164" t="s">
        <v>278</v>
      </c>
      <c r="K8" s="42"/>
      <c r="L8" s="42"/>
      <c r="M8" s="42"/>
    </row>
    <row r="9" spans="1:13" ht="15" customHeight="1" x14ac:dyDescent="0.4">
      <c r="A9" s="164">
        <v>2005</v>
      </c>
      <c r="B9" s="164">
        <v>107</v>
      </c>
      <c r="C9" s="164">
        <v>109</v>
      </c>
      <c r="D9" s="164">
        <v>175</v>
      </c>
      <c r="E9" s="164">
        <v>126</v>
      </c>
      <c r="F9" s="164">
        <v>48</v>
      </c>
      <c r="G9" s="164"/>
      <c r="H9" s="164">
        <v>1</v>
      </c>
      <c r="I9" s="164" t="s">
        <v>279</v>
      </c>
      <c r="J9" s="164" t="s">
        <v>280</v>
      </c>
      <c r="K9" s="42"/>
      <c r="L9" s="42"/>
      <c r="M9" s="42"/>
    </row>
    <row r="10" spans="1:13" ht="15" customHeight="1" x14ac:dyDescent="0.4">
      <c r="A10" s="164">
        <v>2006</v>
      </c>
      <c r="B10" s="164">
        <v>116</v>
      </c>
      <c r="C10" s="164">
        <v>114</v>
      </c>
      <c r="D10" s="164">
        <v>193</v>
      </c>
      <c r="E10" s="164">
        <v>126</v>
      </c>
      <c r="F10" s="164">
        <v>58</v>
      </c>
      <c r="G10" s="164"/>
      <c r="H10" s="164">
        <v>9</v>
      </c>
      <c r="I10" s="164" t="s">
        <v>281</v>
      </c>
      <c r="J10" s="164" t="s">
        <v>282</v>
      </c>
      <c r="K10" s="42"/>
      <c r="L10" s="42"/>
      <c r="M10" s="42"/>
    </row>
    <row r="11" spans="1:13" ht="15" customHeight="1" x14ac:dyDescent="0.4">
      <c r="A11" s="164">
        <v>2007</v>
      </c>
      <c r="B11" s="164">
        <v>112</v>
      </c>
      <c r="C11" s="164">
        <v>110</v>
      </c>
      <c r="D11" s="164">
        <v>208</v>
      </c>
      <c r="E11" s="164">
        <v>141</v>
      </c>
      <c r="F11" s="164">
        <v>61</v>
      </c>
      <c r="G11" s="164"/>
      <c r="H11" s="164">
        <v>6</v>
      </c>
      <c r="I11" s="164" t="s">
        <v>283</v>
      </c>
      <c r="J11" s="164" t="s">
        <v>284</v>
      </c>
      <c r="K11" s="42"/>
      <c r="L11" s="42"/>
      <c r="M11" s="42"/>
    </row>
    <row r="12" spans="1:13" ht="15" customHeight="1" x14ac:dyDescent="0.4">
      <c r="A12" s="164">
        <v>2008</v>
      </c>
      <c r="B12" s="164">
        <v>125</v>
      </c>
      <c r="C12" s="164">
        <v>125</v>
      </c>
      <c r="D12" s="164">
        <v>233</v>
      </c>
      <c r="E12" s="164">
        <v>144</v>
      </c>
      <c r="F12" s="164">
        <v>86</v>
      </c>
      <c r="G12" s="164"/>
      <c r="H12" s="164">
        <v>3</v>
      </c>
      <c r="I12" s="164" t="s">
        <v>285</v>
      </c>
      <c r="J12" s="164" t="s">
        <v>283</v>
      </c>
      <c r="K12" s="42"/>
      <c r="L12" s="42"/>
      <c r="M12" s="42"/>
    </row>
    <row r="13" spans="1:13" ht="15" customHeight="1" x14ac:dyDescent="0.4">
      <c r="A13" s="164">
        <v>2009</v>
      </c>
      <c r="B13" s="164">
        <v>141</v>
      </c>
      <c r="C13" s="164">
        <v>139</v>
      </c>
      <c r="D13" s="164">
        <v>257</v>
      </c>
      <c r="E13" s="164">
        <v>172</v>
      </c>
      <c r="F13" s="164">
        <v>81</v>
      </c>
      <c r="G13" s="164"/>
      <c r="H13" s="164">
        <v>4</v>
      </c>
      <c r="I13" s="164" t="s">
        <v>270</v>
      </c>
      <c r="J13" s="164" t="s">
        <v>272</v>
      </c>
      <c r="K13" s="42"/>
      <c r="L13" s="42"/>
      <c r="M13" s="42"/>
    </row>
    <row r="14" spans="1:13" ht="15" customHeight="1" x14ac:dyDescent="0.4">
      <c r="A14" s="164">
        <v>2010</v>
      </c>
      <c r="B14" s="164">
        <v>151</v>
      </c>
      <c r="C14" s="164">
        <v>150</v>
      </c>
      <c r="D14" s="164">
        <v>250</v>
      </c>
      <c r="E14" s="164">
        <v>173</v>
      </c>
      <c r="F14" s="164">
        <v>76</v>
      </c>
      <c r="G14" s="164"/>
      <c r="H14" s="164">
        <v>1</v>
      </c>
      <c r="I14" s="164" t="s">
        <v>286</v>
      </c>
      <c r="J14" s="164" t="s">
        <v>273</v>
      </c>
      <c r="K14" s="42"/>
      <c r="L14" s="42"/>
      <c r="M14" s="42"/>
    </row>
    <row r="15" spans="1:13" ht="15" customHeight="1" x14ac:dyDescent="0.4">
      <c r="A15" s="164">
        <v>2011</v>
      </c>
      <c r="B15" s="164">
        <v>148</v>
      </c>
      <c r="C15" s="164">
        <v>146</v>
      </c>
      <c r="D15" s="164">
        <v>252</v>
      </c>
      <c r="E15" s="164">
        <v>169</v>
      </c>
      <c r="F15" s="164">
        <v>83</v>
      </c>
      <c r="G15" s="164"/>
      <c r="H15" s="164">
        <v>0</v>
      </c>
      <c r="I15" s="164" t="s">
        <v>287</v>
      </c>
      <c r="J15" s="164" t="s">
        <v>288</v>
      </c>
      <c r="K15" s="42"/>
      <c r="L15" s="42"/>
      <c r="M15" s="42"/>
    </row>
    <row r="16" spans="1:13" ht="15" customHeight="1" x14ac:dyDescent="0.4">
      <c r="A16" s="164">
        <v>2012</v>
      </c>
      <c r="B16" s="164">
        <v>148</v>
      </c>
      <c r="C16" s="164">
        <v>145</v>
      </c>
      <c r="D16" s="164">
        <v>244</v>
      </c>
      <c r="E16" s="164">
        <v>178</v>
      </c>
      <c r="F16" s="164">
        <v>65</v>
      </c>
      <c r="G16" s="164"/>
      <c r="H16" s="164"/>
      <c r="I16" s="164" t="s">
        <v>275</v>
      </c>
      <c r="J16" s="164" t="s">
        <v>289</v>
      </c>
      <c r="K16" s="42"/>
      <c r="L16" s="42"/>
      <c r="M16" s="42"/>
    </row>
    <row r="17" spans="1:13" ht="15" customHeight="1" x14ac:dyDescent="0.4">
      <c r="A17" s="164">
        <v>2013</v>
      </c>
      <c r="B17" s="164">
        <v>147</v>
      </c>
      <c r="C17" s="164">
        <v>143</v>
      </c>
      <c r="D17" s="164">
        <v>230</v>
      </c>
      <c r="E17" s="164">
        <v>173</v>
      </c>
      <c r="F17" s="164">
        <v>51</v>
      </c>
      <c r="G17" s="164">
        <v>6</v>
      </c>
      <c r="H17" s="164"/>
      <c r="I17" s="164" t="s">
        <v>290</v>
      </c>
      <c r="J17" s="164" t="s">
        <v>276</v>
      </c>
      <c r="K17" s="42"/>
      <c r="L17" s="42"/>
      <c r="M17" s="42"/>
    </row>
    <row r="18" spans="1:13" ht="15" customHeight="1" x14ac:dyDescent="0.4">
      <c r="A18" s="164">
        <v>2014</v>
      </c>
      <c r="B18" s="164">
        <v>139</v>
      </c>
      <c r="C18" s="164">
        <v>136</v>
      </c>
      <c r="D18" s="164">
        <v>226</v>
      </c>
      <c r="E18" s="164">
        <v>173</v>
      </c>
      <c r="F18" s="164">
        <v>50</v>
      </c>
      <c r="G18" s="164">
        <v>3</v>
      </c>
      <c r="H18" s="164"/>
      <c r="I18" s="164" t="s">
        <v>284</v>
      </c>
      <c r="J18" s="164" t="s">
        <v>286</v>
      </c>
      <c r="K18" s="42"/>
      <c r="L18" s="42"/>
      <c r="M18" s="42"/>
    </row>
    <row r="19" spans="1:13" ht="15" customHeight="1" x14ac:dyDescent="0.4">
      <c r="A19" s="164">
        <v>2015</v>
      </c>
      <c r="B19" s="164">
        <v>134</v>
      </c>
      <c r="C19" s="164">
        <v>132</v>
      </c>
      <c r="D19" s="164">
        <v>214</v>
      </c>
      <c r="E19" s="164">
        <v>160</v>
      </c>
      <c r="F19" s="164">
        <v>52</v>
      </c>
      <c r="G19" s="164">
        <v>2</v>
      </c>
      <c r="H19" s="164"/>
      <c r="I19" s="164" t="s">
        <v>291</v>
      </c>
      <c r="J19" s="164" t="s">
        <v>292</v>
      </c>
      <c r="K19" s="42"/>
      <c r="L19" s="42"/>
      <c r="M19" s="42"/>
    </row>
    <row r="20" spans="1:13" ht="15" customHeight="1" x14ac:dyDescent="0.4">
      <c r="A20" s="164">
        <v>2016</v>
      </c>
      <c r="B20" s="164">
        <v>128</v>
      </c>
      <c r="C20" s="164">
        <v>126</v>
      </c>
      <c r="D20" s="164">
        <v>232</v>
      </c>
      <c r="E20" s="164">
        <v>175</v>
      </c>
      <c r="F20" s="164">
        <v>57</v>
      </c>
      <c r="G20" s="164"/>
      <c r="H20" s="164"/>
      <c r="I20" s="164" t="s">
        <v>281</v>
      </c>
      <c r="J20" s="164" t="s">
        <v>284</v>
      </c>
      <c r="K20" s="42"/>
      <c r="L20" s="42"/>
      <c r="M20" s="42"/>
    </row>
    <row r="21" spans="1:13" ht="15" customHeight="1" x14ac:dyDescent="0.4">
      <c r="A21" s="164">
        <v>2017</v>
      </c>
      <c r="B21" s="164">
        <v>118</v>
      </c>
      <c r="C21" s="164">
        <v>113</v>
      </c>
      <c r="D21" s="164">
        <v>221</v>
      </c>
      <c r="E21" s="164">
        <v>167</v>
      </c>
      <c r="F21" s="164">
        <v>53</v>
      </c>
      <c r="G21" s="164">
        <v>1</v>
      </c>
      <c r="H21" s="164"/>
      <c r="I21" s="164" t="s">
        <v>293</v>
      </c>
      <c r="J21" s="164" t="s">
        <v>294</v>
      </c>
      <c r="K21" s="42"/>
      <c r="L21" s="42"/>
      <c r="M21" s="42"/>
    </row>
    <row r="22" spans="1:13" ht="15" customHeight="1" x14ac:dyDescent="0.4">
      <c r="A22" s="164">
        <v>2018</v>
      </c>
      <c r="B22" s="164">
        <v>123</v>
      </c>
      <c r="C22" s="164">
        <v>118</v>
      </c>
      <c r="D22" s="164">
        <v>220</v>
      </c>
      <c r="E22" s="164">
        <v>169</v>
      </c>
      <c r="F22" s="164">
        <v>51</v>
      </c>
      <c r="G22" s="164"/>
      <c r="H22" s="164"/>
      <c r="I22" s="164" t="s">
        <v>289</v>
      </c>
      <c r="J22" s="164" t="s">
        <v>282</v>
      </c>
      <c r="K22" s="42"/>
      <c r="L22" s="42"/>
      <c r="M22" s="42"/>
    </row>
    <row r="23" spans="1:13" ht="15" customHeight="1" x14ac:dyDescent="0.4">
      <c r="A23" s="164">
        <v>2019</v>
      </c>
      <c r="B23" s="164">
        <v>122</v>
      </c>
      <c r="C23" s="164">
        <v>117</v>
      </c>
      <c r="D23" s="164">
        <v>224</v>
      </c>
      <c r="E23" s="164">
        <v>171</v>
      </c>
      <c r="F23" s="164">
        <v>53</v>
      </c>
      <c r="G23" s="164"/>
      <c r="H23" s="164"/>
      <c r="I23" s="164" t="s">
        <v>279</v>
      </c>
      <c r="J23" s="164" t="s">
        <v>289</v>
      </c>
      <c r="K23" s="42"/>
      <c r="L23" s="42"/>
      <c r="M23" s="42"/>
    </row>
    <row r="24" spans="1:13" ht="15" customHeight="1" x14ac:dyDescent="0.4">
      <c r="A24" s="164">
        <v>2020</v>
      </c>
      <c r="B24" s="164">
        <v>121</v>
      </c>
      <c r="C24" s="164">
        <v>117</v>
      </c>
      <c r="D24" s="164">
        <v>196</v>
      </c>
      <c r="E24" s="164">
        <v>157</v>
      </c>
      <c r="F24" s="164">
        <v>39</v>
      </c>
      <c r="G24" s="164"/>
      <c r="H24" s="164"/>
      <c r="I24" s="165" t="s">
        <v>296</v>
      </c>
      <c r="J24" s="164" t="s">
        <v>280</v>
      </c>
      <c r="K24" s="42"/>
      <c r="L24" s="42"/>
      <c r="M24" s="42"/>
    </row>
    <row r="25" spans="1:13" ht="15" customHeight="1" x14ac:dyDescent="0.4">
      <c r="A25" s="164"/>
      <c r="B25" s="164"/>
      <c r="C25" s="164"/>
      <c r="D25" s="164"/>
      <c r="E25" s="164"/>
      <c r="F25" s="164"/>
      <c r="G25" s="164"/>
      <c r="H25" s="164"/>
      <c r="I25" s="164"/>
      <c r="J25" s="164"/>
      <c r="K25" s="42"/>
      <c r="L25" s="42"/>
      <c r="M25" s="42"/>
    </row>
    <row r="26" spans="1:13" ht="15" customHeight="1" x14ac:dyDescent="0.4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</row>
  </sheetData>
  <mergeCells count="1">
    <mergeCell ref="A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Frontespizio</vt:lpstr>
      <vt:lpstr>Attivo patr.</vt:lpstr>
      <vt:lpstr>Passivo patr.</vt:lpstr>
      <vt:lpstr>Rendic.ONERI</vt:lpstr>
      <vt:lpstr>Rendic.PROVENTI</vt:lpstr>
      <vt:lpstr>DATI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avis.genga.corridoni@outlook.it</cp:lastModifiedBy>
  <cp:lastPrinted>2021-01-09T14:51:49Z</cp:lastPrinted>
  <dcterms:created xsi:type="dcterms:W3CDTF">2019-01-29T16:46:40Z</dcterms:created>
  <dcterms:modified xsi:type="dcterms:W3CDTF">2021-01-14T18:01:22Z</dcterms:modified>
</cp:coreProperties>
</file>